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860" activeTab="0"/>
  </bookViews>
  <sheets>
    <sheet name="Dotacja na 2018" sheetId="1" r:id="rId1"/>
  </sheets>
  <definedNames>
    <definedName name="_xlnm.Print_Area" localSheetId="0">'Dotacja na 2018'!$A$1:$K$113</definedName>
  </definedNames>
  <calcPr fullCalcOnLoad="1"/>
</workbook>
</file>

<file path=xl/sharedStrings.xml><?xml version="1.0" encoding="utf-8"?>
<sst xmlns="http://schemas.openxmlformats.org/spreadsheetml/2006/main" count="145" uniqueCount="121">
  <si>
    <t>Dział</t>
  </si>
  <si>
    <t>Rozdział</t>
  </si>
  <si>
    <t xml:space="preserve">§ </t>
  </si>
  <si>
    <t>Nazwa</t>
  </si>
  <si>
    <t>Wydatki w I połowie roku</t>
  </si>
  <si>
    <t>Wydatki w II połowie roku</t>
  </si>
  <si>
    <t>Pozostało</t>
  </si>
  <si>
    <t>630</t>
  </si>
  <si>
    <t>Ochrona środowiska</t>
  </si>
  <si>
    <t>01095</t>
  </si>
  <si>
    <t>Ekologia, ochrona zwierząt oraz ochrona dziedzictwa przyrodniczego</t>
  </si>
  <si>
    <t>2360</t>
  </si>
  <si>
    <t>Zadania z zakresu turystyki</t>
  </si>
  <si>
    <t>63003</t>
  </si>
  <si>
    <t>851</t>
  </si>
  <si>
    <t>Ochrona zdrowia</t>
  </si>
  <si>
    <t>85154</t>
  </si>
  <si>
    <t>Przeciwdziałanie alkoholizmowi</t>
  </si>
  <si>
    <t>Zgoda na trzeźwość</t>
  </si>
  <si>
    <t>Pozostała działalność</t>
  </si>
  <si>
    <t>852</t>
  </si>
  <si>
    <t>Pomoc społeczna</t>
  </si>
  <si>
    <t>85295</t>
  </si>
  <si>
    <t>Pomocna Dłoń</t>
  </si>
  <si>
    <t>Rawicki Uniwersytet III Wieku</t>
  </si>
  <si>
    <t>Z nadzieją w przyszłość</t>
  </si>
  <si>
    <t>PZERiI o/Rawicz</t>
  </si>
  <si>
    <t>Bank Żywności</t>
  </si>
  <si>
    <t>921</t>
  </si>
  <si>
    <t>Kultura i Ochrona Dziedzictwa Narodowego</t>
  </si>
  <si>
    <t>92105</t>
  </si>
  <si>
    <t>Dotacja celowa z budżetu na finansowanie lub dofinansowanie zadań zleconych stowarzyszeniom</t>
  </si>
  <si>
    <t>Wisieloki</t>
  </si>
  <si>
    <t>Towarzystwo Przyjaciół Rawicza</t>
  </si>
  <si>
    <t>926</t>
  </si>
  <si>
    <t>Kultura fizyczna i sport</t>
  </si>
  <si>
    <t>92605</t>
  </si>
  <si>
    <t>Zadania w zakresie kultury fizycznej i sportu</t>
  </si>
  <si>
    <t>Klub Piłkarski Rawia Rawicz</t>
  </si>
  <si>
    <t>RKKS Rawia Rawicz</t>
  </si>
  <si>
    <t>RKS Kolejarz</t>
  </si>
  <si>
    <t>MUKS Kadet</t>
  </si>
  <si>
    <t>RKS Surem</t>
  </si>
  <si>
    <t>RUKS Korona-Rawbud</t>
  </si>
  <si>
    <t>LUKS Pelikan Dębno Polskie</t>
  </si>
  <si>
    <t>RKS Bock</t>
  </si>
  <si>
    <t>LKS Sarnowianka</t>
  </si>
  <si>
    <t>Akademia INAE</t>
  </si>
  <si>
    <t>UKS Start</t>
  </si>
  <si>
    <t>Rada Miejsko-Gminna LZS</t>
  </si>
  <si>
    <t>sporządził: Michał Turski</t>
  </si>
  <si>
    <t>PTTK o/Rawicz</t>
  </si>
  <si>
    <t>Całość</t>
  </si>
  <si>
    <t>853</t>
  </si>
  <si>
    <t>Centrum PISOP</t>
  </si>
  <si>
    <t>85395</t>
  </si>
  <si>
    <t>85195</t>
  </si>
  <si>
    <t>92195</t>
  </si>
  <si>
    <t>92695</t>
  </si>
  <si>
    <t>Pozostałe działalnia</t>
  </si>
  <si>
    <t>Uniwersytet Trzeciego Wieku</t>
  </si>
  <si>
    <t>UPKS Wodnik - I edycja konkursu</t>
  </si>
  <si>
    <t>PSZS - I edycja konkursu</t>
  </si>
  <si>
    <t>UKS Olimp - I edycja konkursu</t>
  </si>
  <si>
    <t>CRC Leszno - I edycja konkursu</t>
  </si>
  <si>
    <t>Rezerwa</t>
  </si>
  <si>
    <t>010</t>
  </si>
  <si>
    <t>Plan na 2018</t>
  </si>
  <si>
    <t>Zmiany</t>
  </si>
  <si>
    <t>Plan po zmianach</t>
  </si>
  <si>
    <t>No i Co</t>
  </si>
  <si>
    <t>Żylicka rzecz Babska</t>
  </si>
  <si>
    <t>Strojownia</t>
  </si>
  <si>
    <t>Koniugacja</t>
  </si>
  <si>
    <t>Szymanowianie książka</t>
  </si>
  <si>
    <t>Szymanowianie - Golden Dance</t>
  </si>
  <si>
    <t xml:space="preserve">UKS Szóstka - judo </t>
  </si>
  <si>
    <t>PKPS - Klub Seniora Wrzos</t>
  </si>
  <si>
    <t>Pozostałe zadania</t>
  </si>
  <si>
    <t>Polityka społeczna</t>
  </si>
  <si>
    <t>Gołębie - wystawa I</t>
  </si>
  <si>
    <t>Gołębie - wystawa II</t>
  </si>
  <si>
    <t>PCK</t>
  </si>
  <si>
    <t>stypendia II</t>
  </si>
  <si>
    <t>Parafia farna - mały grant</t>
  </si>
  <si>
    <t>Pomocna Dłoń - II edycja</t>
  </si>
  <si>
    <t>Parafia A.Boboli - II edycja - chór</t>
  </si>
  <si>
    <t>No i co - II edycja</t>
  </si>
  <si>
    <t>RKKS Rawia Rawicz - II edycja</t>
  </si>
  <si>
    <t>UKS Szóstka - siatkówka</t>
  </si>
  <si>
    <t>CRC Leszno - II edycja</t>
  </si>
  <si>
    <t>RSC BIKE - II edycja</t>
  </si>
  <si>
    <t>stypendia I</t>
  </si>
  <si>
    <t>rezerwa</t>
  </si>
  <si>
    <t>RKKS Rawia Rawicz - wakacje</t>
  </si>
  <si>
    <t>Wisieloki - mały grant</t>
  </si>
  <si>
    <t>PTTK - rajd</t>
  </si>
  <si>
    <t>zmiana lipiec do rezerwy</t>
  </si>
  <si>
    <t>UKS Olimp - Kadetki B</t>
  </si>
  <si>
    <t>rezygnacja siatkówka</t>
  </si>
  <si>
    <t>rezygnacja RTTZ</t>
  </si>
  <si>
    <t>PSZS - Lekcja sportu</t>
  </si>
  <si>
    <t>Szymanowianie - powożenie</t>
  </si>
  <si>
    <t>RKKS Rawicz - książka</t>
  </si>
  <si>
    <t>PSZS - czwartki LA maj</t>
  </si>
  <si>
    <t>PSZS - czwartki LA październik</t>
  </si>
  <si>
    <t>ZHP Hufiec Rawicz</t>
  </si>
  <si>
    <t>UKS Szóstka - II edycja - turniej</t>
  </si>
  <si>
    <t>Udział Wiesieloków w festiwalu</t>
  </si>
  <si>
    <t>ZHP - gra miejska</t>
  </si>
  <si>
    <t>KP Rawia - Gwizda na Gwiazdkę</t>
  </si>
  <si>
    <t>PZSZ - podsumowanie</t>
  </si>
  <si>
    <t>Hazy To My</t>
  </si>
  <si>
    <t>sporty walki</t>
  </si>
  <si>
    <t>Powiatowe LZS</t>
  </si>
  <si>
    <t>Pro Rawa I Rawicki Zlot Motocyklowy</t>
  </si>
  <si>
    <t>Dudziarz.eu III Międzynarodowy Festiwal Muzyków Ludowych</t>
  </si>
  <si>
    <t>Retro Moto Rawicz</t>
  </si>
  <si>
    <t>Dudzierz.eu - warsztaty obrzędowe</t>
  </si>
  <si>
    <t>Wydatkowanie dotacji w 2018 roku</t>
  </si>
  <si>
    <t>Stowarzyszenie Dzieci i Osób Niepełn.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</si>
</sst>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&quot;      &quot;;\-#,##0&quot;      &quot;;&quot; -      &quot;;@\ "/>
    <numFmt numFmtId="165" formatCode="\ #,##0.00&quot;      &quot;;\-#,##0.00&quot;      &quot;;&quot; -&quot;#&quot;      &quot;;@\ "/>
    <numFmt numFmtId="166" formatCode="\ #,##0&quot;      &quot;;\-#,##0&quot;      &quot;;&quot; -&quot;#&quot;      &quot;;@\ "/>
    <numFmt numFmtId="167" formatCode="yy\-mm"/>
    <numFmt numFmtId="168" formatCode="0.0"/>
    <numFmt numFmtId="169" formatCode="d/mm/yyyy"/>
    <numFmt numFmtId="170" formatCode="#,##0.00\ [$zł-415];[Red]\-#,##0.00\ [$zł-415]"/>
    <numFmt numFmtId="171" formatCode="\ #,##0.0&quot;      &quot;;\-#,##0.0&quot;      &quot;;&quot; -&quot;#&quot;      &quot;;@\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\ #,##0.000&quot;      &quot;;\-#,##0.000&quot;      &quot;;&quot; -&quot;#.0&quot;      &quot;;@\ "/>
    <numFmt numFmtId="178" formatCode="\ #,##0.0000&quot;      &quot;;\-#,##0.0000&quot;      &quot;;&quot; -&quot;#.00&quot;      &quot;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#,##0.00_ ;\-#,##0.00\ "/>
    <numFmt numFmtId="184" formatCode="_-* #,##0.0\ _z_ł_-;\-* #,##0.0\ _z_ł_-;_-* &quot;-&quot;??\ _z_ł_-;_-@_-"/>
    <numFmt numFmtId="185" formatCode="_-* #,##0\ _z_ł_-;\-* #,##0\ _z_ł_-;_-* &quot;-&quot;??\ _z_ł_-;_-@_-"/>
    <numFmt numFmtId="186" formatCode="[$-415]d\ mmmm\ yyyy"/>
    <numFmt numFmtId="187" formatCode="\ #,##0.0&quot;      &quot;;\-#,##0.0&quot;      &quot;;&quot; -      &quot;;@\ "/>
    <numFmt numFmtId="188" formatCode="\ #,##0.00&quot;      &quot;;\-#,##0.00&quot;      &quot;;&quot; -      &quot;;@\ "/>
    <numFmt numFmtId="189" formatCode="_-* #,##0.000\ _z_ł_-;\-* #,##0.000\ _z_ł_-;_-* &quot;-&quot;??\ _z_ł_-;_-@_-"/>
    <numFmt numFmtId="190" formatCode="_-* #,##0.000\ _z_ł_-;\-* #,##0.000\ _z_ł_-;_-* &quot;-&quot;???\ _z_ł_-;_-@_-"/>
    <numFmt numFmtId="191" formatCode="_-* #,##0.0000\ _z_ł_-;\-* #,##0.0000\ _z_ł_-;_-* &quot;-&quot;??\ _z_ł_-;_-@_-"/>
    <numFmt numFmtId="192" formatCode="00000000000"/>
    <numFmt numFmtId="193" formatCode="00000000000.0"/>
    <numFmt numFmtId="194" formatCode="00000000000.00"/>
    <numFmt numFmtId="195" formatCode="00\-000"/>
    <numFmt numFmtId="196" formatCode="\ #,##0.0&quot;      &quot;;\-#,##0.0&quot;      &quot;;&quot; -&quot;#.0&quot;      &quot;;@\ "/>
    <numFmt numFmtId="197" formatCode="\ #,##0.00&quot;      &quot;;\-#,##0.00&quot;      &quot;;&quot; -&quot;#.00&quot;      &quot;;@\ "/>
    <numFmt numFmtId="198" formatCode="\ #,##0.00&quot;      &quot;;\-#,##0.00&quot;      &quot;;&quot; -&quot;#.0&quot;      &quot;;@\ "/>
    <numFmt numFmtId="199" formatCode="\ #,##0.000&quot;      &quot;;\-#,##0.000&quot;      &quot;;&quot; -&quot;#.00&quot;      &quot;;@\ "/>
    <numFmt numFmtId="200" formatCode="\ #,##0.0000&quot;      &quot;;\-#,##0.0000&quot;      &quot;;&quot; -&quot;#.000&quot;      &quot;;@\ 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1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9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0" fontId="47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49" fontId="47" fillId="0" borderId="10" xfId="0" applyNumberFormat="1" applyFont="1" applyBorder="1" applyAlignment="1">
      <alignment horizontal="right" vertical="center" wrapText="1"/>
    </xf>
    <xf numFmtId="197" fontId="4" fillId="0" borderId="0" xfId="0" applyNumberFormat="1" applyFont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3" fontId="4" fillId="0" borderId="10" xfId="42" applyNumberFormat="1" applyFont="1" applyBorder="1" applyAlignment="1">
      <alignment vertical="center"/>
    </xf>
    <xf numFmtId="43" fontId="4" fillId="0" borderId="10" xfId="42" applyNumberFormat="1" applyFont="1" applyBorder="1" applyAlignment="1">
      <alignment horizontal="center" vertical="center" wrapText="1"/>
    </xf>
    <xf numFmtId="43" fontId="7" fillId="36" borderId="10" xfId="42" applyNumberFormat="1" applyFont="1" applyFill="1" applyBorder="1" applyAlignment="1">
      <alignment vertical="center"/>
    </xf>
    <xf numFmtId="43" fontId="6" fillId="35" borderId="10" xfId="42" applyNumberFormat="1" applyFont="1" applyFill="1" applyBorder="1" applyAlignment="1">
      <alignment vertical="center"/>
    </xf>
    <xf numFmtId="43" fontId="9" fillId="0" borderId="10" xfId="42" applyNumberFormat="1" applyFont="1" applyBorder="1" applyAlignment="1">
      <alignment vertical="center"/>
    </xf>
    <xf numFmtId="43" fontId="5" fillId="0" borderId="10" xfId="42" applyNumberFormat="1" applyFont="1" applyBorder="1" applyAlignment="1">
      <alignment vertical="center"/>
    </xf>
    <xf numFmtId="43" fontId="47" fillId="0" borderId="10" xfId="42" applyNumberFormat="1" applyFont="1" applyBorder="1" applyAlignment="1">
      <alignment vertical="center"/>
    </xf>
    <xf numFmtId="43" fontId="48" fillId="0" borderId="10" xfId="42" applyNumberFormat="1" applyFont="1" applyBorder="1" applyAlignment="1">
      <alignment vertical="center"/>
    </xf>
    <xf numFmtId="43" fontId="9" fillId="0" borderId="10" xfId="42" applyNumberFormat="1" applyFont="1" applyBorder="1" applyAlignment="1">
      <alignment vertical="center" wrapText="1"/>
    </xf>
    <xf numFmtId="43" fontId="6" fillId="34" borderId="10" xfId="42" applyNumberFormat="1" applyFont="1" applyFill="1" applyBorder="1" applyAlignment="1">
      <alignment vertical="center" wrapText="1"/>
    </xf>
    <xf numFmtId="43" fontId="6" fillId="0" borderId="10" xfId="42" applyNumberFormat="1" applyFont="1" applyBorder="1" applyAlignment="1">
      <alignment vertical="center"/>
    </xf>
    <xf numFmtId="43" fontId="4" fillId="0" borderId="0" xfId="42" applyNumberFormat="1" applyFont="1" applyAlignment="1">
      <alignment vertical="center"/>
    </xf>
    <xf numFmtId="43" fontId="4" fillId="0" borderId="0" xfId="42" applyNumberFormat="1" applyFont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PageLayoutView="0" workbookViewId="0" topLeftCell="A88">
      <selection activeCell="D22" sqref="D22"/>
    </sheetView>
  </sheetViews>
  <sheetFormatPr defaultColWidth="9.140625" defaultRowHeight="12.75" outlineLevelCol="1"/>
  <cols>
    <col min="1" max="1" width="5.7109375" style="1" customWidth="1"/>
    <col min="2" max="2" width="8.7109375" style="1" customWidth="1"/>
    <col min="3" max="3" width="8.00390625" style="23" customWidth="1"/>
    <col min="4" max="4" width="36.57421875" style="2" customWidth="1"/>
    <col min="5" max="7" width="16.8515625" style="71" customWidth="1"/>
    <col min="8" max="11" width="17.140625" style="71" customWidth="1" outlineLevel="1"/>
    <col min="12" max="12" width="9.140625" style="3" customWidth="1"/>
    <col min="13" max="13" width="15.140625" style="3" customWidth="1"/>
    <col min="14" max="14" width="9.57421875" style="3" bestFit="1" customWidth="1"/>
    <col min="15" max="15" width="15.140625" style="3" customWidth="1"/>
    <col min="16" max="16" width="10.57421875" style="3" bestFit="1" customWidth="1"/>
    <col min="17" max="16384" width="9.140625" style="3" customWidth="1"/>
  </cols>
  <sheetData>
    <row r="1" spans="1:11" ht="15" customHeight="1">
      <c r="A1" s="48" t="s">
        <v>119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ht="27">
      <c r="A3" s="4" t="s">
        <v>0</v>
      </c>
      <c r="B3" s="4" t="s">
        <v>1</v>
      </c>
      <c r="C3" s="22" t="s">
        <v>2</v>
      </c>
      <c r="D3" s="5" t="s">
        <v>3</v>
      </c>
      <c r="E3" s="61" t="s">
        <v>67</v>
      </c>
      <c r="F3" s="61" t="s">
        <v>68</v>
      </c>
      <c r="G3" s="61" t="s">
        <v>69</v>
      </c>
      <c r="H3" s="61" t="s">
        <v>4</v>
      </c>
      <c r="I3" s="61" t="s">
        <v>5</v>
      </c>
      <c r="J3" s="61" t="s">
        <v>52</v>
      </c>
      <c r="K3" s="61" t="s">
        <v>6</v>
      </c>
    </row>
    <row r="4" spans="1:11" ht="16.5">
      <c r="A4" s="4">
        <v>1</v>
      </c>
      <c r="B4" s="4">
        <v>2</v>
      </c>
      <c r="C4" s="22">
        <v>3</v>
      </c>
      <c r="D4" s="5">
        <v>4</v>
      </c>
      <c r="E4" s="60"/>
      <c r="F4" s="60"/>
      <c r="G4" s="60"/>
      <c r="H4" s="60"/>
      <c r="I4" s="60"/>
      <c r="J4" s="60"/>
      <c r="K4" s="60"/>
    </row>
    <row r="5" spans="1:11" s="8" customFormat="1" ht="17.25">
      <c r="A5" s="6" t="s">
        <v>66</v>
      </c>
      <c r="B5" s="6"/>
      <c r="C5" s="24"/>
      <c r="D5" s="7" t="s">
        <v>8</v>
      </c>
      <c r="E5" s="62">
        <f aca="true" t="shared" si="0" ref="E5:J6">SUM(E6)</f>
        <v>3000</v>
      </c>
      <c r="F5" s="62">
        <f t="shared" si="0"/>
        <v>0</v>
      </c>
      <c r="G5" s="62">
        <f t="shared" si="0"/>
        <v>3000</v>
      </c>
      <c r="H5" s="62">
        <f t="shared" si="0"/>
        <v>0</v>
      </c>
      <c r="I5" s="62">
        <f t="shared" si="0"/>
        <v>3000</v>
      </c>
      <c r="J5" s="62">
        <f t="shared" si="0"/>
        <v>3000</v>
      </c>
      <c r="K5" s="62">
        <f>SUM(K6)</f>
        <v>0</v>
      </c>
    </row>
    <row r="6" spans="1:11" s="10" customFormat="1" ht="34.5" customHeight="1">
      <c r="A6" s="50"/>
      <c r="B6" s="14" t="s">
        <v>9</v>
      </c>
      <c r="C6" s="9"/>
      <c r="D6" s="15" t="s">
        <v>10</v>
      </c>
      <c r="E6" s="63">
        <f t="shared" si="0"/>
        <v>3000</v>
      </c>
      <c r="F6" s="63">
        <f t="shared" si="0"/>
        <v>0</v>
      </c>
      <c r="G6" s="63">
        <f>SUM(E6:F6)</f>
        <v>3000</v>
      </c>
      <c r="H6" s="63">
        <f t="shared" si="0"/>
        <v>0</v>
      </c>
      <c r="I6" s="63">
        <f t="shared" si="0"/>
        <v>3000</v>
      </c>
      <c r="J6" s="63">
        <f t="shared" si="0"/>
        <v>3000</v>
      </c>
      <c r="K6" s="63">
        <f>SUM(K7)</f>
        <v>0</v>
      </c>
    </row>
    <row r="7" spans="1:11" s="10" customFormat="1" ht="54" customHeight="1">
      <c r="A7" s="51"/>
      <c r="B7" s="43"/>
      <c r="C7" s="40" t="s">
        <v>11</v>
      </c>
      <c r="D7" s="13" t="s">
        <v>31</v>
      </c>
      <c r="E7" s="64">
        <f>SUM(E8:E9)</f>
        <v>3000</v>
      </c>
      <c r="F7" s="64"/>
      <c r="G7" s="64">
        <f>SUM(G8:G9)</f>
        <v>3000</v>
      </c>
      <c r="H7" s="64">
        <f>SUM(H8)</f>
        <v>0</v>
      </c>
      <c r="I7" s="64">
        <f>SUM(I8:I9)</f>
        <v>3000</v>
      </c>
      <c r="J7" s="64">
        <f>SUM(H7:I7)</f>
        <v>3000</v>
      </c>
      <c r="K7" s="64">
        <f>SUM(E7-H7-I7)</f>
        <v>0</v>
      </c>
    </row>
    <row r="8" spans="1:11" s="11" customFormat="1" ht="15" customHeight="1">
      <c r="A8" s="51"/>
      <c r="B8" s="44"/>
      <c r="C8" s="41"/>
      <c r="D8" s="20" t="s">
        <v>80</v>
      </c>
      <c r="E8" s="60">
        <v>2000</v>
      </c>
      <c r="F8" s="60"/>
      <c r="G8" s="60">
        <f>SUM(E8:F8)</f>
        <v>2000</v>
      </c>
      <c r="H8" s="60">
        <v>0</v>
      </c>
      <c r="I8" s="60">
        <v>2000</v>
      </c>
      <c r="J8" s="60">
        <f>SUM(H8:I8)</f>
        <v>2000</v>
      </c>
      <c r="K8" s="65"/>
    </row>
    <row r="9" spans="1:11" s="11" customFormat="1" ht="15" customHeight="1">
      <c r="A9" s="51"/>
      <c r="B9" s="44"/>
      <c r="C9" s="41"/>
      <c r="D9" s="20" t="s">
        <v>81</v>
      </c>
      <c r="E9" s="60">
        <v>1000</v>
      </c>
      <c r="F9" s="60"/>
      <c r="G9" s="60">
        <f>SUM(E9:F9)</f>
        <v>1000</v>
      </c>
      <c r="H9" s="60"/>
      <c r="I9" s="60">
        <v>1000</v>
      </c>
      <c r="J9" s="60">
        <f>SUM(H9:I9)</f>
        <v>1000</v>
      </c>
      <c r="K9" s="65"/>
    </row>
    <row r="10" spans="1:11" s="8" customFormat="1" ht="17.25">
      <c r="A10" s="6" t="s">
        <v>7</v>
      </c>
      <c r="B10" s="6"/>
      <c r="C10" s="24"/>
      <c r="D10" s="7" t="s">
        <v>12</v>
      </c>
      <c r="E10" s="62">
        <f aca="true" t="shared" si="1" ref="E10:K11">SUM(E11)</f>
        <v>4000</v>
      </c>
      <c r="F10" s="62">
        <f t="shared" si="1"/>
        <v>400</v>
      </c>
      <c r="G10" s="62">
        <f t="shared" si="1"/>
        <v>4400</v>
      </c>
      <c r="H10" s="62">
        <f t="shared" si="1"/>
        <v>4400</v>
      </c>
      <c r="I10" s="62">
        <f t="shared" si="1"/>
        <v>0</v>
      </c>
      <c r="J10" s="62">
        <f t="shared" si="1"/>
        <v>4400</v>
      </c>
      <c r="K10" s="62">
        <f t="shared" si="1"/>
        <v>0</v>
      </c>
    </row>
    <row r="11" spans="1:11" s="8" customFormat="1" ht="17.25" customHeight="1">
      <c r="A11" s="55"/>
      <c r="B11" s="14" t="s">
        <v>13</v>
      </c>
      <c r="C11" s="9"/>
      <c r="D11" s="15" t="s">
        <v>12</v>
      </c>
      <c r="E11" s="63">
        <f t="shared" si="1"/>
        <v>4000</v>
      </c>
      <c r="F11" s="63">
        <f t="shared" si="1"/>
        <v>400</v>
      </c>
      <c r="G11" s="63">
        <f>SUM(E11:F11)</f>
        <v>4400</v>
      </c>
      <c r="H11" s="63">
        <f t="shared" si="1"/>
        <v>4400</v>
      </c>
      <c r="I11" s="63">
        <f t="shared" si="1"/>
        <v>0</v>
      </c>
      <c r="J11" s="63">
        <f t="shared" si="1"/>
        <v>4400</v>
      </c>
      <c r="K11" s="63">
        <f>SUM(K12)</f>
        <v>0</v>
      </c>
    </row>
    <row r="12" spans="1:11" s="10" customFormat="1" ht="54" customHeight="1">
      <c r="A12" s="55"/>
      <c r="B12" s="56"/>
      <c r="C12" s="49" t="s">
        <v>11</v>
      </c>
      <c r="D12" s="13" t="s">
        <v>31</v>
      </c>
      <c r="E12" s="64">
        <f>SUM(E13)</f>
        <v>4000</v>
      </c>
      <c r="F12" s="64">
        <f>SUM(F13)</f>
        <v>400</v>
      </c>
      <c r="G12" s="64">
        <f>SUM(G13)</f>
        <v>4400</v>
      </c>
      <c r="H12" s="64">
        <f>SUM(H13)</f>
        <v>4400</v>
      </c>
      <c r="I12" s="64">
        <f>SUM(I13)</f>
        <v>0</v>
      </c>
      <c r="J12" s="64">
        <f>SUM(H12:I12)</f>
        <v>4400</v>
      </c>
      <c r="K12" s="64">
        <f>SUM(G12-H12-I12)</f>
        <v>0</v>
      </c>
    </row>
    <row r="13" spans="1:11" ht="13.5">
      <c r="A13" s="55"/>
      <c r="B13" s="56"/>
      <c r="C13" s="49"/>
      <c r="D13" s="20" t="s">
        <v>51</v>
      </c>
      <c r="E13" s="60">
        <v>4000</v>
      </c>
      <c r="F13" s="60">
        <v>400</v>
      </c>
      <c r="G13" s="60">
        <f>SUM(E13:F13)</f>
        <v>4400</v>
      </c>
      <c r="H13" s="60">
        <v>4400</v>
      </c>
      <c r="I13" s="60">
        <v>0</v>
      </c>
      <c r="J13" s="60">
        <f>SUM(H13:I13)</f>
        <v>4400</v>
      </c>
      <c r="K13" s="65"/>
    </row>
    <row r="14" spans="1:11" s="11" customFormat="1" ht="17.25" customHeight="1">
      <c r="A14" s="6" t="s">
        <v>14</v>
      </c>
      <c r="B14" s="6"/>
      <c r="C14" s="25"/>
      <c r="D14" s="7" t="s">
        <v>15</v>
      </c>
      <c r="E14" s="62">
        <f aca="true" t="shared" si="2" ref="E14:K14">SUM(E15+E19)</f>
        <v>12000</v>
      </c>
      <c r="F14" s="62">
        <f t="shared" si="2"/>
        <v>0</v>
      </c>
      <c r="G14" s="62">
        <f t="shared" si="2"/>
        <v>12000</v>
      </c>
      <c r="H14" s="62">
        <f t="shared" si="2"/>
        <v>7000</v>
      </c>
      <c r="I14" s="62">
        <f t="shared" si="2"/>
        <v>5000</v>
      </c>
      <c r="J14" s="62">
        <f t="shared" si="2"/>
        <v>12000</v>
      </c>
      <c r="K14" s="62">
        <f t="shared" si="2"/>
        <v>0</v>
      </c>
    </row>
    <row r="15" spans="1:11" s="8" customFormat="1" ht="17.25" customHeight="1">
      <c r="A15" s="43"/>
      <c r="B15" s="14" t="s">
        <v>16</v>
      </c>
      <c r="C15" s="9"/>
      <c r="D15" s="16" t="s">
        <v>17</v>
      </c>
      <c r="E15" s="63">
        <f>SUM(E16)</f>
        <v>10000</v>
      </c>
      <c r="F15" s="63">
        <f>SUM(F16)</f>
        <v>0</v>
      </c>
      <c r="G15" s="63">
        <f>SUM(E15:F15)</f>
        <v>10000</v>
      </c>
      <c r="H15" s="63">
        <f>SUM(H16)</f>
        <v>7000</v>
      </c>
      <c r="I15" s="63">
        <f>SUM(I16)</f>
        <v>3000</v>
      </c>
      <c r="J15" s="63">
        <f>SUM(J16)</f>
        <v>10000</v>
      </c>
      <c r="K15" s="63">
        <f>SUM(K16)</f>
        <v>0</v>
      </c>
    </row>
    <row r="16" spans="1:11" s="10" customFormat="1" ht="54" customHeight="1">
      <c r="A16" s="44"/>
      <c r="B16" s="43"/>
      <c r="C16" s="40" t="s">
        <v>11</v>
      </c>
      <c r="D16" s="13" t="s">
        <v>31</v>
      </c>
      <c r="E16" s="64">
        <f>SUM(E17:E18)</f>
        <v>10000</v>
      </c>
      <c r="F16" s="64"/>
      <c r="G16" s="64">
        <f>SUM(G17:G18)</f>
        <v>10000</v>
      </c>
      <c r="H16" s="64">
        <f>SUM(H17:H17)</f>
        <v>7000</v>
      </c>
      <c r="I16" s="64">
        <f>SUM(I17:I18)</f>
        <v>3000</v>
      </c>
      <c r="J16" s="64">
        <f>SUM(J17:J18)</f>
        <v>10000</v>
      </c>
      <c r="K16" s="64">
        <f>SUM(E16-H16-I16)</f>
        <v>0</v>
      </c>
    </row>
    <row r="17" spans="1:11" s="11" customFormat="1" ht="13.5" customHeight="1">
      <c r="A17" s="44"/>
      <c r="B17" s="44"/>
      <c r="C17" s="41"/>
      <c r="D17" s="20" t="s">
        <v>18</v>
      </c>
      <c r="E17" s="60">
        <v>7000</v>
      </c>
      <c r="F17" s="60"/>
      <c r="G17" s="60">
        <f>SUM(E17+F17)</f>
        <v>7000</v>
      </c>
      <c r="H17" s="60">
        <v>7000</v>
      </c>
      <c r="I17" s="60">
        <v>0</v>
      </c>
      <c r="J17" s="60">
        <f>SUM(H17:I17)</f>
        <v>7000</v>
      </c>
      <c r="K17" s="65">
        <f>SUM(G17-H17-I17)</f>
        <v>0</v>
      </c>
    </row>
    <row r="18" spans="1:11" s="11" customFormat="1" ht="12.75" customHeight="1">
      <c r="A18" s="44"/>
      <c r="B18" s="45"/>
      <c r="C18" s="42"/>
      <c r="D18" s="20" t="s">
        <v>106</v>
      </c>
      <c r="E18" s="60">
        <v>3000</v>
      </c>
      <c r="F18" s="60"/>
      <c r="G18" s="60">
        <f>SUM(E18+F18)</f>
        <v>3000</v>
      </c>
      <c r="H18" s="60"/>
      <c r="I18" s="60">
        <v>3000</v>
      </c>
      <c r="J18" s="60">
        <f>SUM(H18:I18)</f>
        <v>3000</v>
      </c>
      <c r="K18" s="65">
        <f>SUM(G18-H18-I18)</f>
        <v>0</v>
      </c>
    </row>
    <row r="19" spans="1:11" s="11" customFormat="1" ht="17.25" customHeight="1">
      <c r="A19" s="44"/>
      <c r="B19" s="14" t="s">
        <v>56</v>
      </c>
      <c r="C19" s="9"/>
      <c r="D19" s="16" t="s">
        <v>19</v>
      </c>
      <c r="E19" s="63">
        <f>SUM(E20)</f>
        <v>2000</v>
      </c>
      <c r="F19" s="63">
        <f>SUM(F20)</f>
        <v>0</v>
      </c>
      <c r="G19" s="63">
        <f>SUM(E19:F19)</f>
        <v>2000</v>
      </c>
      <c r="H19" s="63">
        <f>SUM(H20)</f>
        <v>0</v>
      </c>
      <c r="I19" s="63">
        <f>SUM(I20)</f>
        <v>2000</v>
      </c>
      <c r="J19" s="63">
        <f>SUM(J20)</f>
        <v>2000</v>
      </c>
      <c r="K19" s="63">
        <f>SUM(K20)</f>
        <v>0</v>
      </c>
    </row>
    <row r="20" spans="1:11" s="11" customFormat="1" ht="54" customHeight="1">
      <c r="A20" s="44"/>
      <c r="B20" s="43"/>
      <c r="C20" s="49" t="s">
        <v>11</v>
      </c>
      <c r="D20" s="13" t="s">
        <v>31</v>
      </c>
      <c r="E20" s="64">
        <v>2000</v>
      </c>
      <c r="F20" s="64"/>
      <c r="G20" s="64">
        <f>SUM(G21:G22)</f>
        <v>2000</v>
      </c>
      <c r="H20" s="64">
        <f>SUM(H21:H22)</f>
        <v>0</v>
      </c>
      <c r="I20" s="64">
        <f>SUM(I21:I22)</f>
        <v>2000</v>
      </c>
      <c r="J20" s="64">
        <f>SUM(J21:J22)</f>
        <v>2000</v>
      </c>
      <c r="K20" s="64">
        <f>SUM(E20-H20-I20)</f>
        <v>0</v>
      </c>
    </row>
    <row r="21" spans="1:11" s="11" customFormat="1" ht="12.75" customHeight="1">
      <c r="A21" s="44"/>
      <c r="B21" s="44"/>
      <c r="C21" s="49"/>
      <c r="D21" s="20" t="s">
        <v>82</v>
      </c>
      <c r="E21" s="60"/>
      <c r="F21" s="60"/>
      <c r="G21" s="60"/>
      <c r="H21" s="60">
        <v>0</v>
      </c>
      <c r="I21" s="60">
        <v>2000</v>
      </c>
      <c r="J21" s="60">
        <f>SUM(H21:I21)</f>
        <v>2000</v>
      </c>
      <c r="K21" s="65"/>
    </row>
    <row r="22" spans="1:11" s="30" customFormat="1" ht="12.75" customHeight="1">
      <c r="A22" s="45"/>
      <c r="B22" s="45"/>
      <c r="C22" s="49"/>
      <c r="D22" s="29" t="s">
        <v>93</v>
      </c>
      <c r="E22" s="66">
        <v>2000</v>
      </c>
      <c r="F22" s="66"/>
      <c r="G22" s="66">
        <f>SUM(E22:F22)</f>
        <v>2000</v>
      </c>
      <c r="H22" s="66">
        <v>0</v>
      </c>
      <c r="I22" s="66">
        <v>0</v>
      </c>
      <c r="J22" s="66">
        <f>SUM(H22:I22)</f>
        <v>0</v>
      </c>
      <c r="K22" s="67"/>
    </row>
    <row r="23" spans="1:11" s="11" customFormat="1" ht="15">
      <c r="A23" s="6" t="s">
        <v>20</v>
      </c>
      <c r="B23" s="6"/>
      <c r="C23" s="24"/>
      <c r="D23" s="7" t="s">
        <v>21</v>
      </c>
      <c r="E23" s="62">
        <f aca="true" t="shared" si="3" ref="E23:K24">SUM(E24)</f>
        <v>45000</v>
      </c>
      <c r="F23" s="62">
        <f t="shared" si="3"/>
        <v>-5100</v>
      </c>
      <c r="G23" s="62">
        <f t="shared" si="3"/>
        <v>39900</v>
      </c>
      <c r="H23" s="62">
        <f t="shared" si="3"/>
        <v>39900</v>
      </c>
      <c r="I23" s="62">
        <f t="shared" si="3"/>
        <v>0</v>
      </c>
      <c r="J23" s="62">
        <f t="shared" si="3"/>
        <v>39900</v>
      </c>
      <c r="K23" s="62">
        <f t="shared" si="3"/>
        <v>0</v>
      </c>
    </row>
    <row r="24" spans="1:11" s="8" customFormat="1" ht="17.25" customHeight="1">
      <c r="A24" s="52"/>
      <c r="B24" s="14" t="s">
        <v>22</v>
      </c>
      <c r="C24" s="9"/>
      <c r="D24" s="16" t="s">
        <v>19</v>
      </c>
      <c r="E24" s="63">
        <f t="shared" si="3"/>
        <v>45000</v>
      </c>
      <c r="F24" s="63">
        <f t="shared" si="3"/>
        <v>-5100</v>
      </c>
      <c r="G24" s="63">
        <f>SUM(E24:F24)</f>
        <v>39900</v>
      </c>
      <c r="H24" s="63">
        <f t="shared" si="3"/>
        <v>39900</v>
      </c>
      <c r="I24" s="63">
        <f t="shared" si="3"/>
        <v>0</v>
      </c>
      <c r="J24" s="63">
        <f t="shared" si="3"/>
        <v>39900</v>
      </c>
      <c r="K24" s="63">
        <f t="shared" si="3"/>
        <v>0</v>
      </c>
    </row>
    <row r="25" spans="1:15" s="10" customFormat="1" ht="53.25" customHeight="1">
      <c r="A25" s="53"/>
      <c r="B25" s="43"/>
      <c r="C25" s="40" t="s">
        <v>11</v>
      </c>
      <c r="D25" s="13" t="s">
        <v>31</v>
      </c>
      <c r="E25" s="64">
        <f>SUM(E26:E33)</f>
        <v>45000</v>
      </c>
      <c r="F25" s="64">
        <f>SUM(F26:F33)</f>
        <v>-5100</v>
      </c>
      <c r="G25" s="64">
        <f>SUM(G26:G33)</f>
        <v>39900</v>
      </c>
      <c r="H25" s="64">
        <f>SUM(H26:H33)</f>
        <v>39900</v>
      </c>
      <c r="I25" s="64">
        <f>SUM(I26:I30)</f>
        <v>0</v>
      </c>
      <c r="J25" s="64">
        <f>SUM(H25:I25)</f>
        <v>39900</v>
      </c>
      <c r="K25" s="64">
        <f>SUM(E25+F25-H25-I25)</f>
        <v>0</v>
      </c>
      <c r="O25" s="10">
        <v>45000</v>
      </c>
    </row>
    <row r="26" spans="1:15" s="11" customFormat="1" ht="12.75" customHeight="1">
      <c r="A26" s="53"/>
      <c r="B26" s="44"/>
      <c r="C26" s="41"/>
      <c r="D26" s="20" t="s">
        <v>23</v>
      </c>
      <c r="E26" s="60">
        <v>9000</v>
      </c>
      <c r="F26" s="60">
        <v>0</v>
      </c>
      <c r="G26" s="60">
        <f aca="true" t="shared" si="4" ref="G26:G32">SUM(E26:F26)</f>
        <v>9000</v>
      </c>
      <c r="H26" s="60">
        <v>9000</v>
      </c>
      <c r="I26" s="60"/>
      <c r="J26" s="60">
        <f aca="true" t="shared" si="5" ref="J25:J32">SUM(H26:I26)</f>
        <v>9000</v>
      </c>
      <c r="K26" s="65">
        <f>SUM(G26-H26-I26)</f>
        <v>0</v>
      </c>
      <c r="O26" s="11">
        <v>37100</v>
      </c>
    </row>
    <row r="27" spans="1:15" s="8" customFormat="1" ht="12.75" customHeight="1">
      <c r="A27" s="53"/>
      <c r="B27" s="44"/>
      <c r="C27" s="41"/>
      <c r="D27" s="20" t="s">
        <v>24</v>
      </c>
      <c r="E27" s="60">
        <v>11000</v>
      </c>
      <c r="F27" s="60"/>
      <c r="G27" s="60">
        <f t="shared" si="4"/>
        <v>11000</v>
      </c>
      <c r="H27" s="60">
        <v>11000</v>
      </c>
      <c r="I27" s="60"/>
      <c r="J27" s="60">
        <f t="shared" si="5"/>
        <v>11000</v>
      </c>
      <c r="K27" s="65">
        <f aca="true" t="shared" si="6" ref="K27:K33">SUM(G27-H27-I27)</f>
        <v>0</v>
      </c>
      <c r="O27" s="8">
        <f>SUM(O25-O26)</f>
        <v>7900</v>
      </c>
    </row>
    <row r="28" spans="1:11" s="10" customFormat="1" ht="14.25" customHeight="1">
      <c r="A28" s="53"/>
      <c r="B28" s="44"/>
      <c r="C28" s="41"/>
      <c r="D28" s="20" t="s">
        <v>25</v>
      </c>
      <c r="E28" s="60">
        <v>4500</v>
      </c>
      <c r="F28" s="60"/>
      <c r="G28" s="60">
        <f t="shared" si="4"/>
        <v>4500</v>
      </c>
      <c r="H28" s="60">
        <v>4500</v>
      </c>
      <c r="I28" s="60"/>
      <c r="J28" s="60">
        <f t="shared" si="5"/>
        <v>4500</v>
      </c>
      <c r="K28" s="65">
        <f t="shared" si="6"/>
        <v>0</v>
      </c>
    </row>
    <row r="29" spans="1:11" ht="12.75" customHeight="1">
      <c r="A29" s="53"/>
      <c r="B29" s="44"/>
      <c r="C29" s="41"/>
      <c r="D29" s="20" t="s">
        <v>26</v>
      </c>
      <c r="E29" s="60">
        <v>800</v>
      </c>
      <c r="F29" s="60"/>
      <c r="G29" s="60">
        <f t="shared" si="4"/>
        <v>800</v>
      </c>
      <c r="H29" s="60">
        <v>800</v>
      </c>
      <c r="I29" s="60"/>
      <c r="J29" s="60">
        <f t="shared" si="5"/>
        <v>800</v>
      </c>
      <c r="K29" s="65">
        <f t="shared" si="6"/>
        <v>0</v>
      </c>
    </row>
    <row r="30" spans="1:11" ht="12.75" customHeight="1">
      <c r="A30" s="53"/>
      <c r="B30" s="44"/>
      <c r="C30" s="41"/>
      <c r="D30" s="20" t="s">
        <v>27</v>
      </c>
      <c r="E30" s="60">
        <v>12000</v>
      </c>
      <c r="F30" s="60"/>
      <c r="G30" s="60">
        <f t="shared" si="4"/>
        <v>12000</v>
      </c>
      <c r="H30" s="60">
        <v>12000</v>
      </c>
      <c r="I30" s="60"/>
      <c r="J30" s="60">
        <f t="shared" si="5"/>
        <v>12000</v>
      </c>
      <c r="K30" s="65">
        <f t="shared" si="6"/>
        <v>0</v>
      </c>
    </row>
    <row r="31" spans="1:17" s="11" customFormat="1" ht="11.25" customHeight="1">
      <c r="A31" s="53"/>
      <c r="B31" s="44"/>
      <c r="C31" s="41"/>
      <c r="D31" s="20" t="s">
        <v>120</v>
      </c>
      <c r="E31" s="60">
        <v>2100</v>
      </c>
      <c r="F31" s="60"/>
      <c r="G31" s="60">
        <f t="shared" si="4"/>
        <v>2100</v>
      </c>
      <c r="H31" s="60">
        <v>2100</v>
      </c>
      <c r="I31" s="60"/>
      <c r="J31" s="60">
        <f t="shared" si="5"/>
        <v>2100</v>
      </c>
      <c r="K31" s="65">
        <f t="shared" si="6"/>
        <v>0</v>
      </c>
      <c r="O31" s="11">
        <f>SUM(O32:O33)</f>
        <v>12375</v>
      </c>
      <c r="P31" s="11">
        <f>SUM(P32:P34)</f>
        <v>8500</v>
      </c>
      <c r="Q31" s="11">
        <f>SUM(O31-P31)</f>
        <v>3875</v>
      </c>
    </row>
    <row r="32" spans="1:16" s="11" customFormat="1" ht="11.25" customHeight="1">
      <c r="A32" s="53"/>
      <c r="B32" s="44"/>
      <c r="C32" s="41"/>
      <c r="D32" s="20" t="s">
        <v>77</v>
      </c>
      <c r="E32" s="60">
        <v>500</v>
      </c>
      <c r="F32" s="60"/>
      <c r="G32" s="60">
        <f t="shared" si="4"/>
        <v>500</v>
      </c>
      <c r="H32" s="60">
        <v>500</v>
      </c>
      <c r="I32" s="60"/>
      <c r="J32" s="60">
        <f t="shared" si="5"/>
        <v>500</v>
      </c>
      <c r="K32" s="65">
        <f t="shared" si="6"/>
        <v>0</v>
      </c>
      <c r="O32" s="11">
        <v>5100</v>
      </c>
      <c r="P32" s="11">
        <v>400</v>
      </c>
    </row>
    <row r="33" spans="1:16" s="30" customFormat="1" ht="11.25" customHeight="1">
      <c r="A33" s="54"/>
      <c r="B33" s="45"/>
      <c r="C33" s="42"/>
      <c r="D33" s="29" t="s">
        <v>93</v>
      </c>
      <c r="E33" s="66">
        <v>5100</v>
      </c>
      <c r="F33" s="66">
        <v>-5100</v>
      </c>
      <c r="G33" s="66">
        <f>SUM(E33:F33)</f>
        <v>0</v>
      </c>
      <c r="H33" s="66"/>
      <c r="I33" s="66"/>
      <c r="J33" s="66"/>
      <c r="K33" s="67">
        <f t="shared" si="6"/>
        <v>0</v>
      </c>
      <c r="O33" s="30">
        <v>7275</v>
      </c>
      <c r="P33" s="30">
        <v>2100</v>
      </c>
    </row>
    <row r="34" spans="1:16" s="11" customFormat="1" ht="16.5">
      <c r="A34" s="6" t="s">
        <v>53</v>
      </c>
      <c r="B34" s="6"/>
      <c r="C34" s="25"/>
      <c r="D34" s="7" t="s">
        <v>79</v>
      </c>
      <c r="E34" s="62">
        <f>SUM(E35)</f>
        <v>21000</v>
      </c>
      <c r="F34" s="62">
        <f>SUM(F35)</f>
        <v>-7275</v>
      </c>
      <c r="G34" s="62">
        <f>SUM(G35)</f>
        <v>13725</v>
      </c>
      <c r="H34" s="62">
        <f aca="true" t="shared" si="7" ref="H34:J35">SUM(H35)</f>
        <v>11424.84</v>
      </c>
      <c r="I34" s="62">
        <f t="shared" si="7"/>
        <v>0</v>
      </c>
      <c r="J34" s="62">
        <f t="shared" si="7"/>
        <v>11424.84</v>
      </c>
      <c r="K34" s="62">
        <f>SUM(K35)</f>
        <v>2300.16</v>
      </c>
      <c r="P34" s="11">
        <v>6000</v>
      </c>
    </row>
    <row r="35" spans="1:11" s="11" customFormat="1" ht="17.25" customHeight="1">
      <c r="A35" s="43"/>
      <c r="B35" s="14" t="s">
        <v>55</v>
      </c>
      <c r="C35" s="9"/>
      <c r="D35" s="16" t="s">
        <v>78</v>
      </c>
      <c r="E35" s="63">
        <f>SUM(E36)</f>
        <v>21000</v>
      </c>
      <c r="F35" s="63">
        <f>SUM(F36)</f>
        <v>-7275</v>
      </c>
      <c r="G35" s="63">
        <f>SUM(E35:F35)</f>
        <v>13725</v>
      </c>
      <c r="H35" s="63">
        <f t="shared" si="7"/>
        <v>11424.84</v>
      </c>
      <c r="I35" s="63">
        <f t="shared" si="7"/>
        <v>0</v>
      </c>
      <c r="J35" s="63">
        <f t="shared" si="7"/>
        <v>11424.84</v>
      </c>
      <c r="K35" s="63">
        <f>SUM(K36)</f>
        <v>2300.16</v>
      </c>
    </row>
    <row r="36" spans="1:15" s="11" customFormat="1" ht="53.25" customHeight="1">
      <c r="A36" s="44"/>
      <c r="B36" s="43"/>
      <c r="C36" s="40" t="s">
        <v>11</v>
      </c>
      <c r="D36" s="13" t="s">
        <v>31</v>
      </c>
      <c r="E36" s="64">
        <f>SUM(E37:E40)</f>
        <v>21000</v>
      </c>
      <c r="F36" s="64">
        <f>SUM(F37:F40)</f>
        <v>-7275</v>
      </c>
      <c r="G36" s="64">
        <f>SUM(G37:G40)</f>
        <v>13725</v>
      </c>
      <c r="H36" s="64">
        <f>SUM(H37:H40)</f>
        <v>11424.84</v>
      </c>
      <c r="I36" s="64">
        <f>SUM(I37:I37)</f>
        <v>0</v>
      </c>
      <c r="J36" s="64">
        <f>SUM(J37:J40)</f>
        <v>11424.84</v>
      </c>
      <c r="K36" s="64">
        <f>SUM(E36+F36-H36-I36)</f>
        <v>2300.16</v>
      </c>
      <c r="O36" s="11">
        <v>21000</v>
      </c>
    </row>
    <row r="37" spans="1:15" ht="12.75" customHeight="1">
      <c r="A37" s="44"/>
      <c r="B37" s="44"/>
      <c r="C37" s="41"/>
      <c r="D37" s="20" t="s">
        <v>54</v>
      </c>
      <c r="E37" s="60">
        <v>8525</v>
      </c>
      <c r="F37" s="60"/>
      <c r="G37" s="60">
        <f>SUM(E37:F37)</f>
        <v>8525</v>
      </c>
      <c r="H37" s="60">
        <v>6226.35</v>
      </c>
      <c r="I37" s="60">
        <v>0</v>
      </c>
      <c r="J37" s="60">
        <f>SUM(H37:I37)</f>
        <v>6226.35</v>
      </c>
      <c r="K37" s="60">
        <f>SUM(G37-H37-I37)</f>
        <v>2298.6499999999996</v>
      </c>
      <c r="O37" s="26">
        <f>SUM(O36-E36)</f>
        <v>0</v>
      </c>
    </row>
    <row r="38" spans="1:11" ht="12.75" customHeight="1">
      <c r="A38" s="44"/>
      <c r="B38" s="44"/>
      <c r="C38" s="41"/>
      <c r="D38" s="20" t="s">
        <v>70</v>
      </c>
      <c r="E38" s="60">
        <v>2200</v>
      </c>
      <c r="F38" s="60"/>
      <c r="G38" s="60">
        <f>SUM(E38:F38)</f>
        <v>2200</v>
      </c>
      <c r="H38" s="60">
        <v>2198.49</v>
      </c>
      <c r="I38" s="60"/>
      <c r="J38" s="60">
        <f>SUM(H38:I38)</f>
        <v>2198.49</v>
      </c>
      <c r="K38" s="60">
        <f>SUM(G38-H38-I38)</f>
        <v>1.5100000000002183</v>
      </c>
    </row>
    <row r="39" spans="1:11" ht="12.75" customHeight="1">
      <c r="A39" s="44"/>
      <c r="B39" s="44"/>
      <c r="C39" s="41"/>
      <c r="D39" s="20" t="s">
        <v>71</v>
      </c>
      <c r="E39" s="60">
        <v>3000</v>
      </c>
      <c r="F39" s="60"/>
      <c r="G39" s="60">
        <f>SUM(E39:F39)</f>
        <v>3000</v>
      </c>
      <c r="H39" s="60">
        <v>3000</v>
      </c>
      <c r="I39" s="60"/>
      <c r="J39" s="60">
        <f>SUM(H39:I39)</f>
        <v>3000</v>
      </c>
      <c r="K39" s="60">
        <f>SUM(G39-H39-I39)</f>
        <v>0</v>
      </c>
    </row>
    <row r="40" spans="1:11" s="31" customFormat="1" ht="12.75" customHeight="1">
      <c r="A40" s="45"/>
      <c r="B40" s="45"/>
      <c r="C40" s="42"/>
      <c r="D40" s="29" t="s">
        <v>93</v>
      </c>
      <c r="E40" s="66">
        <v>7275</v>
      </c>
      <c r="F40" s="66">
        <v>-7275</v>
      </c>
      <c r="G40" s="66">
        <f>SUM(E40:F40)</f>
        <v>0</v>
      </c>
      <c r="H40" s="66"/>
      <c r="I40" s="66"/>
      <c r="J40" s="60">
        <f>SUM(H40:I40)</f>
        <v>0</v>
      </c>
      <c r="K40" s="66">
        <f>SUM(G40-H40-I40)</f>
        <v>0</v>
      </c>
    </row>
    <row r="41" spans="1:11" s="11" customFormat="1" ht="34.5" customHeight="1">
      <c r="A41" s="6" t="s">
        <v>28</v>
      </c>
      <c r="B41" s="6"/>
      <c r="C41" s="24"/>
      <c r="D41" s="7" t="s">
        <v>29</v>
      </c>
      <c r="E41" s="62">
        <f aca="true" t="shared" si="8" ref="E41:K41">SUM(E42+E62)</f>
        <v>95000</v>
      </c>
      <c r="F41" s="62">
        <f t="shared" si="8"/>
        <v>22300</v>
      </c>
      <c r="G41" s="62">
        <f t="shared" si="8"/>
        <v>117300</v>
      </c>
      <c r="H41" s="62">
        <f t="shared" si="8"/>
        <v>52299.03</v>
      </c>
      <c r="I41" s="62">
        <f t="shared" si="8"/>
        <v>63987.45</v>
      </c>
      <c r="J41" s="62">
        <f t="shared" si="8"/>
        <v>116286.48</v>
      </c>
      <c r="K41" s="62">
        <f t="shared" si="8"/>
        <v>1013.5200000000041</v>
      </c>
    </row>
    <row r="42" spans="1:11" s="8" customFormat="1" ht="17.25">
      <c r="A42" s="50"/>
      <c r="B42" s="14" t="s">
        <v>30</v>
      </c>
      <c r="C42" s="9"/>
      <c r="D42" s="15" t="s">
        <v>78</v>
      </c>
      <c r="E42" s="63">
        <f>SUM(E43)</f>
        <v>95000</v>
      </c>
      <c r="F42" s="63">
        <f>SUM(F43)</f>
        <v>22300</v>
      </c>
      <c r="G42" s="63">
        <f>SUM(E42:F42)</f>
        <v>117300</v>
      </c>
      <c r="H42" s="63">
        <f>SUM(H43)</f>
        <v>52299.03</v>
      </c>
      <c r="I42" s="63">
        <f>SUM(I43)</f>
        <v>63987.45</v>
      </c>
      <c r="J42" s="63">
        <f>SUM(J43)</f>
        <v>116286.48</v>
      </c>
      <c r="K42" s="63">
        <f>SUM(K43)</f>
        <v>1013.5200000000041</v>
      </c>
    </row>
    <row r="43" spans="1:11" s="8" customFormat="1" ht="50.25" customHeight="1">
      <c r="A43" s="51"/>
      <c r="B43" s="43"/>
      <c r="C43" s="40" t="s">
        <v>11</v>
      </c>
      <c r="D43" s="13" t="s">
        <v>31</v>
      </c>
      <c r="E43" s="64">
        <f>SUM(E44:E58)</f>
        <v>95000</v>
      </c>
      <c r="F43" s="64">
        <f>SUM(F44:F61)</f>
        <v>22300</v>
      </c>
      <c r="G43" s="64">
        <f>SUM(G44:G61)</f>
        <v>117300</v>
      </c>
      <c r="H43" s="64">
        <f>SUM(H44:H58)</f>
        <v>52299.03</v>
      </c>
      <c r="I43" s="64">
        <f>SUM(I44:I61)</f>
        <v>63987.45</v>
      </c>
      <c r="J43" s="64">
        <f>SUM(J44:J61)</f>
        <v>116286.48</v>
      </c>
      <c r="K43" s="64">
        <f>SUM(E43+F43-H43-I43)</f>
        <v>1013.5200000000041</v>
      </c>
    </row>
    <row r="44" spans="1:11" ht="12.75" customHeight="1">
      <c r="A44" s="51"/>
      <c r="B44" s="44"/>
      <c r="C44" s="41"/>
      <c r="D44" s="20" t="s">
        <v>32</v>
      </c>
      <c r="E44" s="60">
        <v>15000</v>
      </c>
      <c r="F44" s="60"/>
      <c r="G44" s="60">
        <f>SUM(E44:F44)</f>
        <v>15000</v>
      </c>
      <c r="H44" s="60">
        <v>15000</v>
      </c>
      <c r="I44" s="60"/>
      <c r="J44" s="60">
        <f>SUM(H44:I44)</f>
        <v>15000</v>
      </c>
      <c r="K44" s="65">
        <f aca="true" t="shared" si="9" ref="K44:K49">SUM(G44-H44-I44)</f>
        <v>0</v>
      </c>
    </row>
    <row r="45" spans="1:11" ht="12.75" customHeight="1">
      <c r="A45" s="51"/>
      <c r="B45" s="44"/>
      <c r="C45" s="41"/>
      <c r="D45" s="20" t="s">
        <v>95</v>
      </c>
      <c r="E45" s="60"/>
      <c r="F45" s="60">
        <v>6300</v>
      </c>
      <c r="G45" s="60">
        <v>6300</v>
      </c>
      <c r="H45" s="60">
        <v>6300</v>
      </c>
      <c r="I45" s="60"/>
      <c r="J45" s="60">
        <f aca="true" t="shared" si="10" ref="J45:J61">SUM(H45:I45)</f>
        <v>6300</v>
      </c>
      <c r="K45" s="65">
        <f t="shared" si="9"/>
        <v>0</v>
      </c>
    </row>
    <row r="46" spans="1:11" ht="12.75" customHeight="1">
      <c r="A46" s="51"/>
      <c r="B46" s="44"/>
      <c r="C46" s="41"/>
      <c r="D46" s="20" t="s">
        <v>84</v>
      </c>
      <c r="E46" s="60"/>
      <c r="F46" s="60">
        <v>3000</v>
      </c>
      <c r="G46" s="60">
        <f aca="true" t="shared" si="11" ref="G46:G61">SUM(E46:F46)</f>
        <v>3000</v>
      </c>
      <c r="H46" s="60">
        <v>3000</v>
      </c>
      <c r="I46" s="60"/>
      <c r="J46" s="60">
        <f t="shared" si="10"/>
        <v>3000</v>
      </c>
      <c r="K46" s="65">
        <f t="shared" si="9"/>
        <v>0</v>
      </c>
    </row>
    <row r="47" spans="1:11" s="10" customFormat="1" ht="14.25" customHeight="1">
      <c r="A47" s="51"/>
      <c r="B47" s="44"/>
      <c r="C47" s="41"/>
      <c r="D47" s="20" t="s">
        <v>85</v>
      </c>
      <c r="E47" s="60"/>
      <c r="F47" s="60">
        <v>2000</v>
      </c>
      <c r="G47" s="60">
        <f t="shared" si="11"/>
        <v>2000</v>
      </c>
      <c r="H47" s="60">
        <v>1999.03</v>
      </c>
      <c r="I47" s="60"/>
      <c r="J47" s="60">
        <f t="shared" si="10"/>
        <v>1999.03</v>
      </c>
      <c r="K47" s="65">
        <f t="shared" si="9"/>
        <v>0.9700000000000273</v>
      </c>
    </row>
    <row r="48" spans="1:11" s="10" customFormat="1" ht="14.25" customHeight="1">
      <c r="A48" s="51"/>
      <c r="B48" s="44"/>
      <c r="C48" s="41"/>
      <c r="D48" s="20" t="s">
        <v>33</v>
      </c>
      <c r="E48" s="60">
        <v>1500</v>
      </c>
      <c r="F48" s="60"/>
      <c r="G48" s="60">
        <f t="shared" si="11"/>
        <v>1500</v>
      </c>
      <c r="H48" s="60">
        <v>1500</v>
      </c>
      <c r="I48" s="60"/>
      <c r="J48" s="60">
        <f t="shared" si="10"/>
        <v>1500</v>
      </c>
      <c r="K48" s="65">
        <f t="shared" si="9"/>
        <v>0</v>
      </c>
    </row>
    <row r="49" spans="1:11" s="10" customFormat="1" ht="14.25" customHeight="1">
      <c r="A49" s="51"/>
      <c r="B49" s="44"/>
      <c r="C49" s="41"/>
      <c r="D49" s="20" t="s">
        <v>75</v>
      </c>
      <c r="E49" s="60">
        <v>2500</v>
      </c>
      <c r="F49" s="60"/>
      <c r="G49" s="60">
        <f t="shared" si="11"/>
        <v>2500</v>
      </c>
      <c r="H49" s="60">
        <v>2500</v>
      </c>
      <c r="I49" s="60"/>
      <c r="J49" s="60">
        <f t="shared" si="10"/>
        <v>2500</v>
      </c>
      <c r="K49" s="65">
        <f t="shared" si="9"/>
        <v>0</v>
      </c>
    </row>
    <row r="50" spans="1:11" s="10" customFormat="1" ht="14.25" customHeight="1">
      <c r="A50" s="51"/>
      <c r="B50" s="44"/>
      <c r="C50" s="41"/>
      <c r="D50" s="20" t="s">
        <v>74</v>
      </c>
      <c r="E50" s="60">
        <v>6000</v>
      </c>
      <c r="F50" s="60"/>
      <c r="G50" s="60">
        <f t="shared" si="11"/>
        <v>6000</v>
      </c>
      <c r="H50" s="60">
        <v>6000</v>
      </c>
      <c r="I50" s="60"/>
      <c r="J50" s="60">
        <f t="shared" si="10"/>
        <v>6000</v>
      </c>
      <c r="K50" s="65">
        <f aca="true" t="shared" si="12" ref="K50:K61">SUM(G50-H50-I50)</f>
        <v>0</v>
      </c>
    </row>
    <row r="51" spans="1:11" s="10" customFormat="1" ht="14.25" customHeight="1">
      <c r="A51" s="51"/>
      <c r="B51" s="44"/>
      <c r="C51" s="41"/>
      <c r="D51" s="20" t="s">
        <v>86</v>
      </c>
      <c r="E51" s="60"/>
      <c r="F51" s="60">
        <v>10000</v>
      </c>
      <c r="G51" s="60">
        <f t="shared" si="11"/>
        <v>10000</v>
      </c>
      <c r="H51" s="60"/>
      <c r="I51" s="60">
        <v>10000</v>
      </c>
      <c r="J51" s="60">
        <f t="shared" si="10"/>
        <v>10000</v>
      </c>
      <c r="K51" s="65">
        <f t="shared" si="12"/>
        <v>0</v>
      </c>
    </row>
    <row r="52" spans="1:11" s="10" customFormat="1" ht="14.25" customHeight="1">
      <c r="A52" s="51"/>
      <c r="B52" s="44"/>
      <c r="C52" s="41"/>
      <c r="D52" s="20" t="s">
        <v>72</v>
      </c>
      <c r="E52" s="60">
        <v>6000</v>
      </c>
      <c r="F52" s="60"/>
      <c r="G52" s="60">
        <f t="shared" si="11"/>
        <v>6000</v>
      </c>
      <c r="H52" s="60">
        <v>6000</v>
      </c>
      <c r="I52" s="60"/>
      <c r="J52" s="60">
        <f t="shared" si="10"/>
        <v>6000</v>
      </c>
      <c r="K52" s="65">
        <f t="shared" si="12"/>
        <v>0</v>
      </c>
    </row>
    <row r="53" spans="1:11" s="10" customFormat="1" ht="14.25" customHeight="1">
      <c r="A53" s="51"/>
      <c r="B53" s="44"/>
      <c r="C53" s="41"/>
      <c r="D53" s="20" t="s">
        <v>73</v>
      </c>
      <c r="E53" s="60">
        <v>8000</v>
      </c>
      <c r="F53" s="60"/>
      <c r="G53" s="60">
        <f t="shared" si="11"/>
        <v>8000</v>
      </c>
      <c r="H53" s="60"/>
      <c r="I53" s="60">
        <v>8000</v>
      </c>
      <c r="J53" s="60">
        <f t="shared" si="10"/>
        <v>8000</v>
      </c>
      <c r="K53" s="65">
        <f>SUM(G53-H53-I53)</f>
        <v>0</v>
      </c>
    </row>
    <row r="54" spans="1:11" s="10" customFormat="1" ht="14.25" customHeight="1">
      <c r="A54" s="51"/>
      <c r="B54" s="44"/>
      <c r="C54" s="41"/>
      <c r="D54" s="20" t="s">
        <v>87</v>
      </c>
      <c r="E54" s="60">
        <v>0</v>
      </c>
      <c r="F54" s="60">
        <v>4000</v>
      </c>
      <c r="G54" s="60">
        <f t="shared" si="11"/>
        <v>4000</v>
      </c>
      <c r="H54" s="60"/>
      <c r="I54" s="60">
        <v>3987.45</v>
      </c>
      <c r="J54" s="60">
        <f t="shared" si="10"/>
        <v>3987.45</v>
      </c>
      <c r="K54" s="65">
        <f t="shared" si="12"/>
        <v>12.550000000000182</v>
      </c>
    </row>
    <row r="55" spans="1:15" s="10" customFormat="1" ht="27.75" customHeight="1">
      <c r="A55" s="51"/>
      <c r="B55" s="44"/>
      <c r="C55" s="41"/>
      <c r="D55" s="20" t="s">
        <v>116</v>
      </c>
      <c r="E55" s="60">
        <v>41000</v>
      </c>
      <c r="F55" s="60">
        <v>-11000</v>
      </c>
      <c r="G55" s="60">
        <f t="shared" si="11"/>
        <v>30000</v>
      </c>
      <c r="H55" s="60">
        <v>0</v>
      </c>
      <c r="I55" s="60">
        <v>30000</v>
      </c>
      <c r="J55" s="60">
        <f t="shared" si="10"/>
        <v>30000</v>
      </c>
      <c r="K55" s="65">
        <f t="shared" si="12"/>
        <v>0</v>
      </c>
      <c r="M55" s="28">
        <f>SUM(G55+G58)</f>
        <v>31000</v>
      </c>
      <c r="O55" s="28"/>
    </row>
    <row r="56" spans="1:13" s="10" customFormat="1" ht="16.5">
      <c r="A56" s="51"/>
      <c r="B56" s="44"/>
      <c r="C56" s="41"/>
      <c r="D56" s="20" t="s">
        <v>115</v>
      </c>
      <c r="E56" s="60">
        <v>15000</v>
      </c>
      <c r="F56" s="60">
        <v>-5000</v>
      </c>
      <c r="G56" s="60">
        <f>SUM(E56:F56)</f>
        <v>10000</v>
      </c>
      <c r="H56" s="60">
        <v>10000</v>
      </c>
      <c r="I56" s="60"/>
      <c r="J56" s="60">
        <f t="shared" si="10"/>
        <v>10000</v>
      </c>
      <c r="K56" s="65">
        <f>SUM(G56-H56-I56)</f>
        <v>0</v>
      </c>
      <c r="M56" s="28"/>
    </row>
    <row r="57" spans="1:13" s="10" customFormat="1" ht="16.5">
      <c r="A57" s="51"/>
      <c r="B57" s="44"/>
      <c r="C57" s="41"/>
      <c r="D57" s="20" t="s">
        <v>108</v>
      </c>
      <c r="E57" s="60"/>
      <c r="F57" s="60">
        <v>3500</v>
      </c>
      <c r="G57" s="60">
        <f>SUM(E57:F57)</f>
        <v>3500</v>
      </c>
      <c r="H57" s="60"/>
      <c r="I57" s="60">
        <v>3500</v>
      </c>
      <c r="J57" s="60">
        <f t="shared" si="10"/>
        <v>3500</v>
      </c>
      <c r="K57" s="65">
        <f>SUM(G57-H57-I57)</f>
        <v>0</v>
      </c>
      <c r="M57" s="28"/>
    </row>
    <row r="58" spans="1:13" s="32" customFormat="1" ht="16.5">
      <c r="A58" s="51"/>
      <c r="B58" s="44"/>
      <c r="C58" s="41"/>
      <c r="D58" s="20" t="s">
        <v>112</v>
      </c>
      <c r="E58" s="60"/>
      <c r="F58" s="60">
        <v>1000</v>
      </c>
      <c r="G58" s="60">
        <f t="shared" si="11"/>
        <v>1000</v>
      </c>
      <c r="H58" s="60">
        <v>0</v>
      </c>
      <c r="I58" s="60">
        <v>1000</v>
      </c>
      <c r="J58" s="60">
        <f t="shared" si="10"/>
        <v>1000</v>
      </c>
      <c r="K58" s="65">
        <f t="shared" si="12"/>
        <v>0</v>
      </c>
      <c r="M58" s="33"/>
    </row>
    <row r="59" spans="1:13" s="10" customFormat="1" ht="16.5">
      <c r="A59" s="51"/>
      <c r="B59" s="37"/>
      <c r="C59" s="36"/>
      <c r="D59" s="20" t="s">
        <v>117</v>
      </c>
      <c r="E59" s="60"/>
      <c r="F59" s="60">
        <v>4000</v>
      </c>
      <c r="G59" s="60">
        <f t="shared" si="11"/>
        <v>4000</v>
      </c>
      <c r="H59" s="60"/>
      <c r="I59" s="60">
        <v>4000</v>
      </c>
      <c r="J59" s="60">
        <f t="shared" si="10"/>
        <v>4000</v>
      </c>
      <c r="K59" s="65">
        <f t="shared" si="12"/>
        <v>0</v>
      </c>
      <c r="M59" s="28"/>
    </row>
    <row r="60" spans="1:13" s="10" customFormat="1" ht="16.5">
      <c r="A60" s="51"/>
      <c r="B60" s="37"/>
      <c r="C60" s="36"/>
      <c r="D60" s="20" t="s">
        <v>118</v>
      </c>
      <c r="E60" s="60"/>
      <c r="F60" s="60">
        <v>3500</v>
      </c>
      <c r="G60" s="60">
        <f t="shared" si="11"/>
        <v>3500</v>
      </c>
      <c r="H60" s="60"/>
      <c r="I60" s="60">
        <v>3500</v>
      </c>
      <c r="J60" s="60">
        <f t="shared" si="10"/>
        <v>3500</v>
      </c>
      <c r="K60" s="65">
        <f t="shared" si="12"/>
        <v>0</v>
      </c>
      <c r="M60" s="28"/>
    </row>
    <row r="61" spans="1:13" s="10" customFormat="1" ht="16.5">
      <c r="A61" s="51"/>
      <c r="B61" s="37"/>
      <c r="C61" s="36"/>
      <c r="D61" s="20"/>
      <c r="E61" s="60"/>
      <c r="F61" s="60">
        <v>1000</v>
      </c>
      <c r="G61" s="60">
        <f t="shared" si="11"/>
        <v>1000</v>
      </c>
      <c r="H61" s="60"/>
      <c r="I61" s="60"/>
      <c r="J61" s="60">
        <f t="shared" si="10"/>
        <v>0</v>
      </c>
      <c r="K61" s="65">
        <f t="shared" si="12"/>
        <v>1000</v>
      </c>
      <c r="M61" s="28"/>
    </row>
    <row r="62" spans="1:11" s="11" customFormat="1" ht="17.25" customHeight="1">
      <c r="A62" s="51"/>
      <c r="B62" s="17" t="s">
        <v>57</v>
      </c>
      <c r="C62" s="12"/>
      <c r="D62" s="18" t="s">
        <v>19</v>
      </c>
      <c r="E62" s="63">
        <f aca="true" t="shared" si="13" ref="E62:K62">SUM(E63)</f>
        <v>0</v>
      </c>
      <c r="F62" s="63">
        <f t="shared" si="13"/>
        <v>0</v>
      </c>
      <c r="G62" s="63">
        <f t="shared" si="13"/>
        <v>0</v>
      </c>
      <c r="H62" s="63">
        <f t="shared" si="13"/>
        <v>0</v>
      </c>
      <c r="I62" s="63">
        <f t="shared" si="13"/>
        <v>0</v>
      </c>
      <c r="J62" s="63">
        <f t="shared" si="13"/>
        <v>0</v>
      </c>
      <c r="K62" s="63">
        <f t="shared" si="13"/>
        <v>0</v>
      </c>
    </row>
    <row r="63" spans="1:11" s="11" customFormat="1" ht="50.25" customHeight="1">
      <c r="A63" s="51"/>
      <c r="B63" s="43"/>
      <c r="C63" s="40" t="s">
        <v>11</v>
      </c>
      <c r="D63" s="13" t="s">
        <v>31</v>
      </c>
      <c r="E63" s="68">
        <f>SUM(E64:E64)</f>
        <v>0</v>
      </c>
      <c r="F63" s="68">
        <f>SUM(F64:F64)</f>
        <v>0</v>
      </c>
      <c r="G63" s="68">
        <f>SUM(E63:F63)</f>
        <v>0</v>
      </c>
      <c r="H63" s="64">
        <f>SUM(H64)</f>
        <v>0</v>
      </c>
      <c r="I63" s="64">
        <f>SUM(I64)</f>
        <v>0</v>
      </c>
      <c r="J63" s="64">
        <f>SUM(J64)</f>
        <v>0</v>
      </c>
      <c r="K63" s="64">
        <f>SUM(E63-H63-I63)</f>
        <v>0</v>
      </c>
    </row>
    <row r="64" spans="1:11" s="11" customFormat="1" ht="12.75" customHeight="1">
      <c r="A64" s="51"/>
      <c r="B64" s="44"/>
      <c r="C64" s="41"/>
      <c r="D64" s="21"/>
      <c r="E64" s="60">
        <v>0</v>
      </c>
      <c r="F64" s="60"/>
      <c r="G64" s="60">
        <f>SUM(E64:F64)</f>
        <v>0</v>
      </c>
      <c r="H64" s="60"/>
      <c r="I64" s="60">
        <v>0</v>
      </c>
      <c r="J64" s="60">
        <f>SUM(H64:I64)</f>
        <v>0</v>
      </c>
      <c r="K64" s="65"/>
    </row>
    <row r="65" spans="1:11" s="11" customFormat="1" ht="15">
      <c r="A65" s="6" t="s">
        <v>34</v>
      </c>
      <c r="B65" s="6"/>
      <c r="C65" s="24"/>
      <c r="D65" s="7" t="s">
        <v>35</v>
      </c>
      <c r="E65" s="62">
        <f aca="true" t="shared" si="14" ref="E65:K65">SUM(E66+E110)</f>
        <v>820000</v>
      </c>
      <c r="F65" s="62">
        <f t="shared" si="14"/>
        <v>-40325</v>
      </c>
      <c r="G65" s="62">
        <f t="shared" si="14"/>
        <v>779675</v>
      </c>
      <c r="H65" s="62">
        <f t="shared" si="14"/>
        <v>560100</v>
      </c>
      <c r="I65" s="62">
        <f t="shared" si="14"/>
        <v>219575</v>
      </c>
      <c r="J65" s="62">
        <f t="shared" si="14"/>
        <v>779675</v>
      </c>
      <c r="K65" s="62">
        <f t="shared" si="14"/>
        <v>0</v>
      </c>
    </row>
    <row r="66" spans="1:11" s="8" customFormat="1" ht="30.75" customHeight="1">
      <c r="A66" s="55"/>
      <c r="B66" s="14" t="s">
        <v>36</v>
      </c>
      <c r="C66" s="9"/>
      <c r="D66" s="15" t="s">
        <v>37</v>
      </c>
      <c r="E66" s="69">
        <f aca="true" t="shared" si="15" ref="E66:K66">SUM(E67)</f>
        <v>820000</v>
      </c>
      <c r="F66" s="69">
        <f t="shared" si="15"/>
        <v>-40325</v>
      </c>
      <c r="G66" s="69">
        <f>SUM(E66:F66)</f>
        <v>779675</v>
      </c>
      <c r="H66" s="63">
        <f t="shared" si="15"/>
        <v>560100</v>
      </c>
      <c r="I66" s="63">
        <f t="shared" si="15"/>
        <v>219575</v>
      </c>
      <c r="J66" s="63">
        <f t="shared" si="15"/>
        <v>779675</v>
      </c>
      <c r="K66" s="63">
        <f t="shared" si="15"/>
        <v>0</v>
      </c>
    </row>
    <row r="67" spans="1:13" s="11" customFormat="1" ht="50.25" customHeight="1">
      <c r="A67" s="55"/>
      <c r="B67" s="46"/>
      <c r="C67" s="40" t="s">
        <v>11</v>
      </c>
      <c r="D67" s="19" t="s">
        <v>31</v>
      </c>
      <c r="E67" s="70">
        <f>SUM(E68:E109)</f>
        <v>820000</v>
      </c>
      <c r="F67" s="70">
        <f>SUM(F68:F109)</f>
        <v>-40325</v>
      </c>
      <c r="G67" s="70">
        <f>SUM(G68:G109)</f>
        <v>779675</v>
      </c>
      <c r="H67" s="70">
        <f>SUM(H68:H108)</f>
        <v>560100</v>
      </c>
      <c r="I67" s="70">
        <f>SUM(I68:I108)</f>
        <v>219575</v>
      </c>
      <c r="J67" s="70">
        <f>SUM(J68:J109)</f>
        <v>779675</v>
      </c>
      <c r="K67" s="70">
        <f>SUM(K68:K109)</f>
        <v>0</v>
      </c>
      <c r="M67" s="39">
        <f>SUM(G67-J67)</f>
        <v>0</v>
      </c>
    </row>
    <row r="68" spans="1:13" s="11" customFormat="1" ht="13.5" customHeight="1">
      <c r="A68" s="55"/>
      <c r="B68" s="58"/>
      <c r="C68" s="41"/>
      <c r="D68" s="21" t="s">
        <v>38</v>
      </c>
      <c r="E68" s="60">
        <v>105000</v>
      </c>
      <c r="F68" s="60"/>
      <c r="G68" s="60">
        <f>SUM(E68:F68)</f>
        <v>105000</v>
      </c>
      <c r="H68" s="60">
        <v>55000</v>
      </c>
      <c r="I68" s="60">
        <v>50000</v>
      </c>
      <c r="J68" s="60">
        <f>SUM(H68:I68)</f>
        <v>105000</v>
      </c>
      <c r="K68" s="65">
        <f>SUM(G68-H68-I68)</f>
        <v>0</v>
      </c>
      <c r="M68" s="38">
        <f>SUM(J68:J69)</f>
        <v>112000</v>
      </c>
    </row>
    <row r="69" spans="1:11" s="11" customFormat="1" ht="13.5" customHeight="1">
      <c r="A69" s="55"/>
      <c r="B69" s="58"/>
      <c r="C69" s="41"/>
      <c r="D69" s="21" t="s">
        <v>110</v>
      </c>
      <c r="E69" s="60"/>
      <c r="F69" s="60">
        <v>7000</v>
      </c>
      <c r="G69" s="60">
        <f>SUM(E69:F69)</f>
        <v>7000</v>
      </c>
      <c r="H69" s="60"/>
      <c r="I69" s="60">
        <v>7000</v>
      </c>
      <c r="J69" s="60">
        <f aca="true" t="shared" si="16" ref="J69:J77">SUM(H69:I69)</f>
        <v>7000</v>
      </c>
      <c r="K69" s="65">
        <f aca="true" t="shared" si="17" ref="K69:K78">SUM(G69-H69-I69)</f>
        <v>0</v>
      </c>
    </row>
    <row r="70" spans="1:13" s="11" customFormat="1" ht="13.5" customHeight="1">
      <c r="A70" s="55"/>
      <c r="B70" s="58"/>
      <c r="C70" s="41"/>
      <c r="D70" s="21" t="s">
        <v>39</v>
      </c>
      <c r="E70" s="60">
        <v>100000</v>
      </c>
      <c r="F70" s="60"/>
      <c r="G70" s="60">
        <f>SUM(E70:F70)</f>
        <v>100000</v>
      </c>
      <c r="H70" s="60">
        <v>100000</v>
      </c>
      <c r="I70" s="60"/>
      <c r="J70" s="60">
        <f t="shared" si="16"/>
        <v>100000</v>
      </c>
      <c r="K70" s="65">
        <f t="shared" si="17"/>
        <v>0</v>
      </c>
      <c r="M70" s="27">
        <f>SUM(J70:J73)</f>
        <v>109100</v>
      </c>
    </row>
    <row r="71" spans="1:11" s="11" customFormat="1" ht="13.5" customHeight="1">
      <c r="A71" s="55"/>
      <c r="B71" s="58"/>
      <c r="C71" s="41"/>
      <c r="D71" s="21" t="s">
        <v>88</v>
      </c>
      <c r="E71" s="60">
        <v>0</v>
      </c>
      <c r="F71" s="60">
        <v>5000</v>
      </c>
      <c r="G71" s="60">
        <f aca="true" t="shared" si="18" ref="G71:G109">SUM(E71:F71)</f>
        <v>5000</v>
      </c>
      <c r="H71" s="60">
        <v>5000</v>
      </c>
      <c r="I71" s="60"/>
      <c r="J71" s="60">
        <f t="shared" si="16"/>
        <v>5000</v>
      </c>
      <c r="K71" s="65">
        <f t="shared" si="17"/>
        <v>0</v>
      </c>
    </row>
    <row r="72" spans="1:11" s="11" customFormat="1" ht="13.5" customHeight="1">
      <c r="A72" s="55"/>
      <c r="B72" s="58"/>
      <c r="C72" s="41"/>
      <c r="D72" s="21" t="s">
        <v>94</v>
      </c>
      <c r="E72" s="60"/>
      <c r="F72" s="60">
        <v>2400</v>
      </c>
      <c r="G72" s="60">
        <f>SUM(E72:F72)</f>
        <v>2400</v>
      </c>
      <c r="H72" s="60"/>
      <c r="I72" s="60">
        <v>2400</v>
      </c>
      <c r="J72" s="60">
        <f t="shared" si="16"/>
        <v>2400</v>
      </c>
      <c r="K72" s="65">
        <f t="shared" si="17"/>
        <v>0</v>
      </c>
    </row>
    <row r="73" spans="1:11" s="11" customFormat="1" ht="13.5" customHeight="1">
      <c r="A73" s="55"/>
      <c r="B73" s="58"/>
      <c r="C73" s="41"/>
      <c r="D73" s="21" t="s">
        <v>103</v>
      </c>
      <c r="E73" s="60"/>
      <c r="F73" s="60">
        <v>1700</v>
      </c>
      <c r="G73" s="60">
        <f>SUM(E73:F73)</f>
        <v>1700</v>
      </c>
      <c r="H73" s="60"/>
      <c r="I73" s="60">
        <v>1700</v>
      </c>
      <c r="J73" s="60">
        <f t="shared" si="16"/>
        <v>1700</v>
      </c>
      <c r="K73" s="65">
        <f t="shared" si="17"/>
        <v>0</v>
      </c>
    </row>
    <row r="74" spans="1:13" s="11" customFormat="1" ht="13.5" customHeight="1">
      <c r="A74" s="55"/>
      <c r="B74" s="58"/>
      <c r="C74" s="41"/>
      <c r="D74" s="21" t="s">
        <v>40</v>
      </c>
      <c r="E74" s="60">
        <v>100000</v>
      </c>
      <c r="F74" s="60"/>
      <c r="G74" s="60">
        <f>SUM(E74:F74)</f>
        <v>100000</v>
      </c>
      <c r="H74" s="60">
        <v>100000</v>
      </c>
      <c r="I74" s="60"/>
      <c r="J74" s="60">
        <f t="shared" si="16"/>
        <v>100000</v>
      </c>
      <c r="K74" s="65">
        <f t="shared" si="17"/>
        <v>0</v>
      </c>
      <c r="M74" s="27">
        <f>SUM(G70:G73)</f>
        <v>109100</v>
      </c>
    </row>
    <row r="75" spans="1:11" s="11" customFormat="1" ht="13.5" customHeight="1">
      <c r="A75" s="55"/>
      <c r="B75" s="58"/>
      <c r="C75" s="41"/>
      <c r="D75" s="21" t="s">
        <v>49</v>
      </c>
      <c r="E75" s="60">
        <v>22500</v>
      </c>
      <c r="F75" s="60"/>
      <c r="G75" s="60">
        <f t="shared" si="18"/>
        <v>22500</v>
      </c>
      <c r="H75" s="60">
        <v>22500</v>
      </c>
      <c r="I75" s="60"/>
      <c r="J75" s="60">
        <f t="shared" si="16"/>
        <v>22500</v>
      </c>
      <c r="K75" s="65">
        <f t="shared" si="17"/>
        <v>0</v>
      </c>
    </row>
    <row r="76" spans="1:11" s="11" customFormat="1" ht="13.5" customHeight="1">
      <c r="A76" s="55"/>
      <c r="B76" s="58"/>
      <c r="C76" s="41"/>
      <c r="D76" s="21" t="s">
        <v>114</v>
      </c>
      <c r="E76" s="60"/>
      <c r="F76" s="60">
        <v>1000</v>
      </c>
      <c r="G76" s="60">
        <f t="shared" si="18"/>
        <v>1000</v>
      </c>
      <c r="H76" s="60"/>
      <c r="I76" s="60">
        <v>1000</v>
      </c>
      <c r="J76" s="60">
        <f t="shared" si="16"/>
        <v>1000</v>
      </c>
      <c r="K76" s="65">
        <f t="shared" si="17"/>
        <v>0</v>
      </c>
    </row>
    <row r="77" spans="1:11" s="11" customFormat="1" ht="13.5" customHeight="1">
      <c r="A77" s="55"/>
      <c r="B77" s="58"/>
      <c r="C77" s="41"/>
      <c r="D77" s="21" t="s">
        <v>60</v>
      </c>
      <c r="E77" s="60">
        <v>3500</v>
      </c>
      <c r="F77" s="60"/>
      <c r="G77" s="60">
        <f t="shared" si="18"/>
        <v>3500</v>
      </c>
      <c r="H77" s="60">
        <v>3500</v>
      </c>
      <c r="I77" s="60"/>
      <c r="J77" s="60">
        <f t="shared" si="16"/>
        <v>3500</v>
      </c>
      <c r="K77" s="65">
        <f t="shared" si="17"/>
        <v>0</v>
      </c>
    </row>
    <row r="78" spans="1:15" s="11" customFormat="1" ht="13.5" customHeight="1">
      <c r="A78" s="55"/>
      <c r="B78" s="58"/>
      <c r="C78" s="41"/>
      <c r="D78" s="21" t="s">
        <v>89</v>
      </c>
      <c r="E78" s="60">
        <v>20000</v>
      </c>
      <c r="F78" s="60"/>
      <c r="G78" s="60">
        <f t="shared" si="18"/>
        <v>20000</v>
      </c>
      <c r="H78" s="60">
        <v>20000</v>
      </c>
      <c r="I78" s="60"/>
      <c r="J78" s="60">
        <f aca="true" t="shared" si="19" ref="J78:J85">SUM(H78:I78)</f>
        <v>20000</v>
      </c>
      <c r="K78" s="65">
        <f t="shared" si="17"/>
        <v>0</v>
      </c>
      <c r="O78" s="11">
        <v>820000</v>
      </c>
    </row>
    <row r="79" spans="1:11" s="11" customFormat="1" ht="13.5" customHeight="1">
      <c r="A79" s="55"/>
      <c r="B79" s="58"/>
      <c r="C79" s="41"/>
      <c r="D79" s="21" t="s">
        <v>76</v>
      </c>
      <c r="E79" s="60">
        <v>23000</v>
      </c>
      <c r="F79" s="60"/>
      <c r="G79" s="60">
        <f t="shared" si="18"/>
        <v>23000</v>
      </c>
      <c r="H79" s="60">
        <v>23000</v>
      </c>
      <c r="I79" s="60"/>
      <c r="J79" s="60">
        <f t="shared" si="19"/>
        <v>23000</v>
      </c>
      <c r="K79" s="65">
        <f aca="true" t="shared" si="20" ref="K79:K109">SUM(G79-H79-I79)</f>
        <v>0</v>
      </c>
    </row>
    <row r="80" spans="1:15" s="11" customFormat="1" ht="13.5" customHeight="1">
      <c r="A80" s="55"/>
      <c r="B80" s="58"/>
      <c r="C80" s="41"/>
      <c r="D80" s="21" t="s">
        <v>107</v>
      </c>
      <c r="E80" s="60">
        <v>0</v>
      </c>
      <c r="F80" s="60">
        <v>2000</v>
      </c>
      <c r="G80" s="60">
        <f t="shared" si="18"/>
        <v>2000</v>
      </c>
      <c r="H80" s="60">
        <v>0</v>
      </c>
      <c r="I80" s="60">
        <v>2000</v>
      </c>
      <c r="J80" s="60">
        <f t="shared" si="19"/>
        <v>2000</v>
      </c>
      <c r="K80" s="65">
        <f t="shared" si="20"/>
        <v>0</v>
      </c>
      <c r="O80" s="11" t="e">
        <f>SUM(O78-#REF!)</f>
        <v>#REF!</v>
      </c>
    </row>
    <row r="81" spans="1:11" s="11" customFormat="1" ht="13.5" customHeight="1">
      <c r="A81" s="55"/>
      <c r="B81" s="58"/>
      <c r="C81" s="41"/>
      <c r="D81" s="21" t="s">
        <v>61</v>
      </c>
      <c r="E81" s="60">
        <v>61000</v>
      </c>
      <c r="F81" s="60"/>
      <c r="G81" s="60">
        <f t="shared" si="18"/>
        <v>61000</v>
      </c>
      <c r="H81" s="60">
        <v>31000</v>
      </c>
      <c r="I81" s="60">
        <v>30000</v>
      </c>
      <c r="J81" s="60">
        <f t="shared" si="19"/>
        <v>61000</v>
      </c>
      <c r="K81" s="65">
        <f t="shared" si="20"/>
        <v>0</v>
      </c>
    </row>
    <row r="82" spans="1:11" s="11" customFormat="1" ht="13.5" customHeight="1">
      <c r="A82" s="55"/>
      <c r="B82" s="58"/>
      <c r="C82" s="41"/>
      <c r="D82" s="21" t="s">
        <v>41</v>
      </c>
      <c r="E82" s="60">
        <v>50500</v>
      </c>
      <c r="F82" s="60"/>
      <c r="G82" s="60">
        <f t="shared" si="18"/>
        <v>50500</v>
      </c>
      <c r="H82" s="60">
        <v>25500</v>
      </c>
      <c r="I82" s="60">
        <v>25000</v>
      </c>
      <c r="J82" s="60">
        <f t="shared" si="19"/>
        <v>50500</v>
      </c>
      <c r="K82" s="65">
        <f t="shared" si="20"/>
        <v>0</v>
      </c>
    </row>
    <row r="83" spans="1:11" s="11" customFormat="1" ht="13.5" customHeight="1">
      <c r="A83" s="55"/>
      <c r="B83" s="58"/>
      <c r="C83" s="41"/>
      <c r="D83" s="21" t="s">
        <v>42</v>
      </c>
      <c r="E83" s="60">
        <v>23000</v>
      </c>
      <c r="F83" s="60"/>
      <c r="G83" s="60">
        <f t="shared" si="18"/>
        <v>23000</v>
      </c>
      <c r="H83" s="60">
        <v>23000</v>
      </c>
      <c r="I83" s="60"/>
      <c r="J83" s="60">
        <f t="shared" si="19"/>
        <v>23000</v>
      </c>
      <c r="K83" s="65">
        <f t="shared" si="20"/>
        <v>0</v>
      </c>
    </row>
    <row r="84" spans="1:11" s="11" customFormat="1" ht="13.5" customHeight="1">
      <c r="A84" s="55"/>
      <c r="B84" s="58"/>
      <c r="C84" s="41"/>
      <c r="D84" s="21" t="s">
        <v>43</v>
      </c>
      <c r="E84" s="60">
        <v>15000</v>
      </c>
      <c r="F84" s="60"/>
      <c r="G84" s="60">
        <f t="shared" si="18"/>
        <v>15000</v>
      </c>
      <c r="H84" s="60">
        <v>15000</v>
      </c>
      <c r="I84" s="60">
        <v>0</v>
      </c>
      <c r="J84" s="60">
        <f t="shared" si="19"/>
        <v>15000</v>
      </c>
      <c r="K84" s="65">
        <f t="shared" si="20"/>
        <v>0</v>
      </c>
    </row>
    <row r="85" spans="1:11" s="11" customFormat="1" ht="13.5" customHeight="1">
      <c r="A85" s="55"/>
      <c r="B85" s="58"/>
      <c r="C85" s="41"/>
      <c r="D85" s="21" t="s">
        <v>44</v>
      </c>
      <c r="E85" s="60">
        <v>16000</v>
      </c>
      <c r="F85" s="60"/>
      <c r="G85" s="60">
        <f t="shared" si="18"/>
        <v>16000</v>
      </c>
      <c r="H85" s="60">
        <v>16000</v>
      </c>
      <c r="I85" s="60">
        <v>0</v>
      </c>
      <c r="J85" s="60">
        <f t="shared" si="19"/>
        <v>16000</v>
      </c>
      <c r="K85" s="65">
        <f t="shared" si="20"/>
        <v>0</v>
      </c>
    </row>
    <row r="86" spans="1:15" s="11" customFormat="1" ht="13.5" customHeight="1">
      <c r="A86" s="55"/>
      <c r="B86" s="58"/>
      <c r="C86" s="41"/>
      <c r="D86" s="21" t="s">
        <v>62</v>
      </c>
      <c r="E86" s="60">
        <v>35000</v>
      </c>
      <c r="F86" s="60"/>
      <c r="G86" s="60">
        <f t="shared" si="18"/>
        <v>35000</v>
      </c>
      <c r="H86" s="60">
        <v>20000</v>
      </c>
      <c r="I86" s="60">
        <v>15000</v>
      </c>
      <c r="J86" s="60">
        <f aca="true" t="shared" si="21" ref="J86:J92">SUM(H86:I86)</f>
        <v>35000</v>
      </c>
      <c r="K86" s="65">
        <f t="shared" si="20"/>
        <v>0</v>
      </c>
      <c r="M86" s="38">
        <f>SUM(J86:J89)</f>
        <v>46600</v>
      </c>
      <c r="O86" s="27" t="e">
        <f>SUM(#REF!-#REF!)</f>
        <v>#REF!</v>
      </c>
    </row>
    <row r="87" spans="1:15" s="11" customFormat="1" ht="13.5" customHeight="1">
      <c r="A87" s="55"/>
      <c r="B87" s="58"/>
      <c r="C87" s="41"/>
      <c r="D87" s="21" t="s">
        <v>104</v>
      </c>
      <c r="E87" s="60"/>
      <c r="F87" s="60">
        <v>900</v>
      </c>
      <c r="G87" s="60">
        <f t="shared" si="18"/>
        <v>900</v>
      </c>
      <c r="H87" s="60">
        <v>900</v>
      </c>
      <c r="I87" s="60"/>
      <c r="J87" s="60">
        <f t="shared" si="21"/>
        <v>900</v>
      </c>
      <c r="K87" s="65">
        <f t="shared" si="20"/>
        <v>0</v>
      </c>
      <c r="O87" s="27"/>
    </row>
    <row r="88" spans="1:15" s="11" customFormat="1" ht="13.5" customHeight="1">
      <c r="A88" s="55"/>
      <c r="B88" s="58"/>
      <c r="C88" s="41"/>
      <c r="D88" s="21" t="s">
        <v>101</v>
      </c>
      <c r="E88" s="60">
        <v>10000</v>
      </c>
      <c r="F88" s="60"/>
      <c r="G88" s="60">
        <f t="shared" si="18"/>
        <v>10000</v>
      </c>
      <c r="H88" s="60">
        <v>0</v>
      </c>
      <c r="I88" s="60">
        <v>10000</v>
      </c>
      <c r="J88" s="60">
        <f t="shared" si="21"/>
        <v>10000</v>
      </c>
      <c r="K88" s="65">
        <f t="shared" si="20"/>
        <v>0</v>
      </c>
      <c r="O88" s="27"/>
    </row>
    <row r="89" spans="1:15" s="11" customFormat="1" ht="13.5" customHeight="1">
      <c r="A89" s="55"/>
      <c r="B89" s="58"/>
      <c r="C89" s="41"/>
      <c r="D89" s="21" t="s">
        <v>105</v>
      </c>
      <c r="E89" s="60"/>
      <c r="F89" s="60">
        <v>700</v>
      </c>
      <c r="G89" s="60">
        <f t="shared" si="18"/>
        <v>700</v>
      </c>
      <c r="H89" s="60"/>
      <c r="I89" s="60">
        <v>700</v>
      </c>
      <c r="J89" s="60">
        <f t="shared" si="21"/>
        <v>700</v>
      </c>
      <c r="K89" s="65">
        <f t="shared" si="20"/>
        <v>0</v>
      </c>
      <c r="O89" s="27"/>
    </row>
    <row r="90" spans="1:15" s="11" customFormat="1" ht="13.5" customHeight="1">
      <c r="A90" s="55"/>
      <c r="B90" s="58"/>
      <c r="C90" s="41"/>
      <c r="D90" s="21" t="s">
        <v>111</v>
      </c>
      <c r="E90" s="60"/>
      <c r="F90" s="60">
        <v>8625</v>
      </c>
      <c r="G90" s="60">
        <f t="shared" si="18"/>
        <v>8625</v>
      </c>
      <c r="H90" s="60"/>
      <c r="I90" s="60">
        <v>8625</v>
      </c>
      <c r="J90" s="60">
        <f t="shared" si="21"/>
        <v>8625</v>
      </c>
      <c r="K90" s="65">
        <f t="shared" si="20"/>
        <v>0</v>
      </c>
      <c r="O90" s="27"/>
    </row>
    <row r="91" spans="1:11" ht="13.5" customHeight="1">
      <c r="A91" s="55"/>
      <c r="B91" s="58"/>
      <c r="C91" s="41"/>
      <c r="D91" s="21" t="s">
        <v>63</v>
      </c>
      <c r="E91" s="60">
        <v>40000</v>
      </c>
      <c r="F91" s="60"/>
      <c r="G91" s="60">
        <f t="shared" si="18"/>
        <v>40000</v>
      </c>
      <c r="H91" s="60">
        <v>20000</v>
      </c>
      <c r="I91" s="60">
        <v>20000</v>
      </c>
      <c r="J91" s="60">
        <f t="shared" si="21"/>
        <v>40000</v>
      </c>
      <c r="K91" s="65">
        <f t="shared" si="20"/>
        <v>0</v>
      </c>
    </row>
    <row r="92" spans="1:11" ht="13.5" customHeight="1">
      <c r="A92" s="55"/>
      <c r="B92" s="58"/>
      <c r="C92" s="41"/>
      <c r="D92" s="21" t="s">
        <v>98</v>
      </c>
      <c r="E92" s="60"/>
      <c r="F92" s="60">
        <v>4450</v>
      </c>
      <c r="G92" s="60">
        <f t="shared" si="18"/>
        <v>4450</v>
      </c>
      <c r="H92" s="60"/>
      <c r="I92" s="60">
        <v>4450</v>
      </c>
      <c r="J92" s="60">
        <f t="shared" si="21"/>
        <v>4450</v>
      </c>
      <c r="K92" s="65">
        <f t="shared" si="20"/>
        <v>0</v>
      </c>
    </row>
    <row r="93" spans="1:11" ht="13.5" customHeight="1">
      <c r="A93" s="55"/>
      <c r="B93" s="58"/>
      <c r="C93" s="41"/>
      <c r="D93" s="21" t="s">
        <v>45</v>
      </c>
      <c r="E93" s="60">
        <v>36000</v>
      </c>
      <c r="F93" s="60"/>
      <c r="G93" s="60">
        <f t="shared" si="18"/>
        <v>36000</v>
      </c>
      <c r="H93" s="60">
        <v>18000</v>
      </c>
      <c r="I93" s="60">
        <v>18000</v>
      </c>
      <c r="J93" s="60">
        <f aca="true" t="shared" si="22" ref="J93:J104">SUM(H93:I93)</f>
        <v>36000</v>
      </c>
      <c r="K93" s="65">
        <f t="shared" si="20"/>
        <v>0</v>
      </c>
    </row>
    <row r="94" spans="1:11" ht="13.5" customHeight="1">
      <c r="A94" s="55"/>
      <c r="B94" s="58"/>
      <c r="C94" s="41"/>
      <c r="D94" s="21" t="s">
        <v>48</v>
      </c>
      <c r="E94" s="60">
        <v>2900</v>
      </c>
      <c r="F94" s="60"/>
      <c r="G94" s="60">
        <f t="shared" si="18"/>
        <v>2900</v>
      </c>
      <c r="H94" s="60">
        <v>2900</v>
      </c>
      <c r="I94" s="60"/>
      <c r="J94" s="60">
        <f t="shared" si="22"/>
        <v>2900</v>
      </c>
      <c r="K94" s="65">
        <f t="shared" si="20"/>
        <v>0</v>
      </c>
    </row>
    <row r="95" spans="1:11" ht="13.5" customHeight="1">
      <c r="A95" s="55"/>
      <c r="B95" s="58"/>
      <c r="C95" s="41"/>
      <c r="D95" s="21" t="s">
        <v>46</v>
      </c>
      <c r="E95" s="60">
        <v>35000</v>
      </c>
      <c r="F95" s="60"/>
      <c r="G95" s="60">
        <f t="shared" si="18"/>
        <v>35000</v>
      </c>
      <c r="H95" s="60">
        <v>17500</v>
      </c>
      <c r="I95" s="60">
        <v>17500</v>
      </c>
      <c r="J95" s="60">
        <f t="shared" si="22"/>
        <v>35000</v>
      </c>
      <c r="K95" s="65">
        <f t="shared" si="20"/>
        <v>0</v>
      </c>
    </row>
    <row r="96" spans="1:11" ht="13.5" customHeight="1">
      <c r="A96" s="55"/>
      <c r="B96" s="58"/>
      <c r="C96" s="41"/>
      <c r="D96" s="21" t="s">
        <v>47</v>
      </c>
      <c r="E96" s="60">
        <v>23000</v>
      </c>
      <c r="F96" s="60"/>
      <c r="G96" s="60">
        <f t="shared" si="18"/>
        <v>23000</v>
      </c>
      <c r="H96" s="60">
        <v>23000</v>
      </c>
      <c r="I96" s="60"/>
      <c r="J96" s="60">
        <f t="shared" si="22"/>
        <v>23000</v>
      </c>
      <c r="K96" s="65">
        <f t="shared" si="20"/>
        <v>0</v>
      </c>
    </row>
    <row r="97" spans="1:11" ht="13.5" customHeight="1">
      <c r="A97" s="55"/>
      <c r="B97" s="58"/>
      <c r="C97" s="41"/>
      <c r="D97" s="20" t="s">
        <v>64</v>
      </c>
      <c r="E97" s="60">
        <v>4300</v>
      </c>
      <c r="F97" s="60"/>
      <c r="G97" s="60">
        <f t="shared" si="18"/>
        <v>4300</v>
      </c>
      <c r="H97" s="60">
        <v>4300</v>
      </c>
      <c r="I97" s="60"/>
      <c r="J97" s="60">
        <f t="shared" si="22"/>
        <v>4300</v>
      </c>
      <c r="K97" s="65">
        <f t="shared" si="20"/>
        <v>0</v>
      </c>
    </row>
    <row r="98" spans="1:16" ht="13.5" customHeight="1">
      <c r="A98" s="55"/>
      <c r="B98" s="58"/>
      <c r="C98" s="41"/>
      <c r="D98" s="20" t="s">
        <v>90</v>
      </c>
      <c r="E98" s="60">
        <v>0</v>
      </c>
      <c r="F98" s="60">
        <v>2000</v>
      </c>
      <c r="G98" s="60">
        <f t="shared" si="18"/>
        <v>2000</v>
      </c>
      <c r="H98" s="60">
        <v>2000</v>
      </c>
      <c r="I98" s="60"/>
      <c r="J98" s="60">
        <f t="shared" si="22"/>
        <v>2000</v>
      </c>
      <c r="K98" s="65">
        <f t="shared" si="20"/>
        <v>0</v>
      </c>
      <c r="P98" s="26"/>
    </row>
    <row r="99" spans="1:15" ht="13.5">
      <c r="A99" s="55"/>
      <c r="B99" s="58"/>
      <c r="C99" s="41"/>
      <c r="D99" s="20" t="s">
        <v>102</v>
      </c>
      <c r="E99" s="60">
        <v>0</v>
      </c>
      <c r="F99" s="60">
        <v>10000</v>
      </c>
      <c r="G99" s="60">
        <f t="shared" si="18"/>
        <v>10000</v>
      </c>
      <c r="H99" s="60">
        <v>10000</v>
      </c>
      <c r="I99" s="60"/>
      <c r="J99" s="60">
        <f t="shared" si="22"/>
        <v>10000</v>
      </c>
      <c r="K99" s="65">
        <f t="shared" si="20"/>
        <v>0</v>
      </c>
      <c r="O99" s="26"/>
    </row>
    <row r="100" spans="1:11" ht="13.5">
      <c r="A100" s="55"/>
      <c r="B100" s="58"/>
      <c r="C100" s="41"/>
      <c r="D100" s="20" t="s">
        <v>91</v>
      </c>
      <c r="E100" s="60"/>
      <c r="F100" s="60">
        <v>2000</v>
      </c>
      <c r="G100" s="60">
        <f t="shared" si="18"/>
        <v>2000</v>
      </c>
      <c r="H100" s="60">
        <v>2000</v>
      </c>
      <c r="I100" s="60"/>
      <c r="J100" s="60">
        <f t="shared" si="22"/>
        <v>2000</v>
      </c>
      <c r="K100" s="65">
        <f t="shared" si="20"/>
        <v>0</v>
      </c>
    </row>
    <row r="101" spans="1:11" ht="13.5">
      <c r="A101" s="55"/>
      <c r="B101" s="58"/>
      <c r="C101" s="41"/>
      <c r="D101" s="20" t="s">
        <v>96</v>
      </c>
      <c r="E101" s="60"/>
      <c r="F101" s="60">
        <v>1500</v>
      </c>
      <c r="G101" s="60">
        <f t="shared" si="18"/>
        <v>1500</v>
      </c>
      <c r="H101" s="60"/>
      <c r="I101" s="60">
        <v>1500</v>
      </c>
      <c r="J101" s="60">
        <f t="shared" si="22"/>
        <v>1500</v>
      </c>
      <c r="K101" s="65">
        <f t="shared" si="20"/>
        <v>0</v>
      </c>
    </row>
    <row r="102" spans="1:11" ht="13.5">
      <c r="A102" s="55"/>
      <c r="B102" s="58"/>
      <c r="C102" s="41"/>
      <c r="D102" s="20" t="s">
        <v>109</v>
      </c>
      <c r="E102" s="60"/>
      <c r="F102" s="60">
        <v>4000</v>
      </c>
      <c r="G102" s="60">
        <f t="shared" si="18"/>
        <v>4000</v>
      </c>
      <c r="H102" s="60"/>
      <c r="I102" s="60">
        <v>4000</v>
      </c>
      <c r="J102" s="60">
        <f t="shared" si="22"/>
        <v>4000</v>
      </c>
      <c r="K102" s="65">
        <f t="shared" si="20"/>
        <v>0</v>
      </c>
    </row>
    <row r="103" spans="1:11" ht="13.5">
      <c r="A103" s="55"/>
      <c r="B103" s="58"/>
      <c r="C103" s="41"/>
      <c r="D103" s="20" t="s">
        <v>113</v>
      </c>
      <c r="E103" s="60"/>
      <c r="F103" s="60">
        <v>700</v>
      </c>
      <c r="G103" s="60">
        <f t="shared" si="18"/>
        <v>700</v>
      </c>
      <c r="H103" s="60"/>
      <c r="I103" s="60">
        <v>700</v>
      </c>
      <c r="J103" s="60">
        <f t="shared" si="22"/>
        <v>700</v>
      </c>
      <c r="K103" s="65">
        <f t="shared" si="20"/>
        <v>0</v>
      </c>
    </row>
    <row r="104" spans="1:11" ht="13.5" customHeight="1">
      <c r="A104" s="55"/>
      <c r="B104" s="58"/>
      <c r="C104" s="41"/>
      <c r="D104" s="29" t="s">
        <v>65</v>
      </c>
      <c r="E104" s="66">
        <v>58700</v>
      </c>
      <c r="F104" s="66">
        <v>-66650</v>
      </c>
      <c r="G104" s="66">
        <f>SUM(E104:F104)</f>
        <v>-7950</v>
      </c>
      <c r="H104" s="66"/>
      <c r="I104" s="66"/>
      <c r="J104" s="60">
        <f t="shared" si="22"/>
        <v>0</v>
      </c>
      <c r="K104" s="67">
        <f>SUM(G104-H104-I104)</f>
        <v>-7950</v>
      </c>
    </row>
    <row r="105" spans="1:13" ht="13.5" customHeight="1">
      <c r="A105" s="55"/>
      <c r="B105" s="58"/>
      <c r="C105" s="41"/>
      <c r="D105" s="29" t="s">
        <v>99</v>
      </c>
      <c r="E105" s="66"/>
      <c r="F105" s="66">
        <v>5675</v>
      </c>
      <c r="G105" s="66">
        <f>SUM(E105:F105)</f>
        <v>5675</v>
      </c>
      <c r="H105" s="66"/>
      <c r="I105" s="66"/>
      <c r="J105" s="66"/>
      <c r="K105" s="67">
        <f>SUM(G105-H105-I105)</f>
        <v>5675</v>
      </c>
      <c r="M105" s="35">
        <f>SUM(G104:G107)</f>
        <v>0</v>
      </c>
    </row>
    <row r="106" spans="1:11" ht="13.5" customHeight="1">
      <c r="A106" s="55"/>
      <c r="B106" s="58"/>
      <c r="C106" s="41"/>
      <c r="D106" s="29" t="s">
        <v>100</v>
      </c>
      <c r="E106" s="66"/>
      <c r="F106" s="66">
        <v>1000</v>
      </c>
      <c r="G106" s="66">
        <f>SUM(E106:F106)</f>
        <v>1000</v>
      </c>
      <c r="H106" s="66"/>
      <c r="I106" s="66"/>
      <c r="J106" s="66"/>
      <c r="K106" s="67">
        <f>SUM(G106-H106-I106)</f>
        <v>1000</v>
      </c>
    </row>
    <row r="107" spans="1:11" ht="13.5" customHeight="1">
      <c r="A107" s="55"/>
      <c r="B107" s="58"/>
      <c r="C107" s="41"/>
      <c r="D107" s="29" t="s">
        <v>97</v>
      </c>
      <c r="E107" s="66"/>
      <c r="F107" s="66">
        <v>1275</v>
      </c>
      <c r="G107" s="66">
        <f>SUM(E107:F107)</f>
        <v>1275</v>
      </c>
      <c r="H107" s="66"/>
      <c r="I107" s="66"/>
      <c r="J107" s="66"/>
      <c r="K107" s="67">
        <f>SUM(G107-H107-I107)</f>
        <v>1275</v>
      </c>
    </row>
    <row r="108" spans="1:11" ht="13.5" customHeight="1">
      <c r="A108" s="55"/>
      <c r="B108" s="58"/>
      <c r="C108" s="41"/>
      <c r="D108" s="34" t="s">
        <v>92</v>
      </c>
      <c r="E108" s="66">
        <v>24300</v>
      </c>
      <c r="F108" s="66">
        <v>-24300</v>
      </c>
      <c r="G108" s="66">
        <f t="shared" si="18"/>
        <v>0</v>
      </c>
      <c r="H108" s="66"/>
      <c r="I108" s="66"/>
      <c r="J108" s="66">
        <f>SUM(H108:I108)</f>
        <v>0</v>
      </c>
      <c r="K108" s="67">
        <f t="shared" si="20"/>
        <v>0</v>
      </c>
    </row>
    <row r="109" spans="1:11" ht="13.5" customHeight="1">
      <c r="A109" s="55"/>
      <c r="B109" s="47"/>
      <c r="C109" s="42"/>
      <c r="D109" s="34" t="s">
        <v>83</v>
      </c>
      <c r="E109" s="66">
        <v>11300</v>
      </c>
      <c r="F109" s="66">
        <v>-11300</v>
      </c>
      <c r="G109" s="66">
        <f t="shared" si="18"/>
        <v>0</v>
      </c>
      <c r="H109" s="66"/>
      <c r="I109" s="66"/>
      <c r="J109" s="66"/>
      <c r="K109" s="67">
        <f t="shared" si="20"/>
        <v>0</v>
      </c>
    </row>
    <row r="110" spans="1:11" ht="17.25" customHeight="1">
      <c r="A110" s="55"/>
      <c r="B110" s="14" t="s">
        <v>58</v>
      </c>
      <c r="C110" s="9"/>
      <c r="D110" s="15" t="s">
        <v>59</v>
      </c>
      <c r="E110" s="63">
        <f aca="true" t="shared" si="23" ref="E110:K110">SUM(E111)</f>
        <v>0</v>
      </c>
      <c r="F110" s="63"/>
      <c r="G110" s="63"/>
      <c r="H110" s="63">
        <f t="shared" si="23"/>
        <v>0</v>
      </c>
      <c r="I110" s="63">
        <f t="shared" si="23"/>
        <v>0</v>
      </c>
      <c r="J110" s="63">
        <f t="shared" si="23"/>
        <v>0</v>
      </c>
      <c r="K110" s="63">
        <f t="shared" si="23"/>
        <v>0</v>
      </c>
    </row>
    <row r="111" spans="1:15" ht="50.25" customHeight="1">
      <c r="A111" s="55"/>
      <c r="B111" s="46"/>
      <c r="C111" s="40" t="s">
        <v>11</v>
      </c>
      <c r="D111" s="19" t="s">
        <v>31</v>
      </c>
      <c r="E111" s="68">
        <f>SUM(E112)</f>
        <v>0</v>
      </c>
      <c r="F111" s="68"/>
      <c r="G111" s="68"/>
      <c r="H111" s="70">
        <f>SUM(H112:H133)</f>
        <v>0</v>
      </c>
      <c r="I111" s="70">
        <f>SUM(I112:I133)</f>
        <v>0</v>
      </c>
      <c r="J111" s="70">
        <f>SUM(J112:J133)</f>
        <v>0</v>
      </c>
      <c r="K111" s="70">
        <f>SUM(E111-H111-I111)</f>
        <v>0</v>
      </c>
      <c r="O111" s="26">
        <f>SUM(F114-F108)</f>
        <v>-5700</v>
      </c>
    </row>
    <row r="112" spans="1:11" ht="13.5" customHeight="1">
      <c r="A112" s="55"/>
      <c r="B112" s="47"/>
      <c r="C112" s="42"/>
      <c r="D112" s="21"/>
      <c r="E112" s="60">
        <v>0</v>
      </c>
      <c r="F112" s="60"/>
      <c r="G112" s="60"/>
      <c r="H112" s="60">
        <v>0</v>
      </c>
      <c r="I112" s="60">
        <v>0</v>
      </c>
      <c r="J112" s="60">
        <f>SUM(H112:I112)</f>
        <v>0</v>
      </c>
      <c r="K112" s="65"/>
    </row>
    <row r="113" spans="1:4" ht="13.5" customHeight="1">
      <c r="A113" s="59" t="s">
        <v>50</v>
      </c>
      <c r="B113" s="59"/>
      <c r="C113" s="59"/>
      <c r="D113" s="59"/>
    </row>
    <row r="114" spans="1:7" ht="13.5">
      <c r="A114" s="57"/>
      <c r="B114" s="57"/>
      <c r="C114" s="57"/>
      <c r="E114" s="72">
        <f>SUM(E5+E10+E14+E23+E34+E41+E65)</f>
        <v>1000000</v>
      </c>
      <c r="F114" s="72">
        <f>SUM(F5+F10+F14+F23+F34+F41+F65)</f>
        <v>-30000</v>
      </c>
      <c r="G114" s="72">
        <f>SUM(G5+G10+G14+G23+G34+G41+G65)</f>
        <v>970000</v>
      </c>
    </row>
  </sheetData>
  <sheetProtection/>
  <mergeCells count="30">
    <mergeCell ref="A114:C114"/>
    <mergeCell ref="A66:A112"/>
    <mergeCell ref="C63:C64"/>
    <mergeCell ref="A42:A64"/>
    <mergeCell ref="B63:B64"/>
    <mergeCell ref="B67:B109"/>
    <mergeCell ref="C67:C109"/>
    <mergeCell ref="A113:D113"/>
    <mergeCell ref="A24:A33"/>
    <mergeCell ref="B25:B33"/>
    <mergeCell ref="C25:C33"/>
    <mergeCell ref="A15:A22"/>
    <mergeCell ref="A11:A13"/>
    <mergeCell ref="B12:B13"/>
    <mergeCell ref="B20:B22"/>
    <mergeCell ref="A1:K1"/>
    <mergeCell ref="C12:C13"/>
    <mergeCell ref="C20:C22"/>
    <mergeCell ref="B16:B18"/>
    <mergeCell ref="C16:C18"/>
    <mergeCell ref="C7:C9"/>
    <mergeCell ref="B7:B9"/>
    <mergeCell ref="A6:A9"/>
    <mergeCell ref="C36:C40"/>
    <mergeCell ref="B36:B40"/>
    <mergeCell ref="A35:A40"/>
    <mergeCell ref="C111:C112"/>
    <mergeCell ref="B111:B112"/>
    <mergeCell ref="C43:C58"/>
    <mergeCell ref="B43:B58"/>
  </mergeCells>
  <printOptions horizontalCentered="1"/>
  <pageMargins left="0.15748031496062992" right="0.11811023622047245" top="0.31" bottom="0.35433070866141736" header="0.15748031496062992" footer="0.15748031496062992"/>
  <pageSetup fitToHeight="0" fitToWidth="1" horizontalDpi="600" verticalDpi="600" orientation="portrait" paperSize="9" scale="57" r:id="rId1"/>
  <headerFooter alignWithMargins="0">
    <oddHeader>&amp;C&amp;F</oddHeader>
    <oddFooter>&amp;LUMG&amp;CStrona &amp;P&amp;R&amp;D</oddFooter>
  </headerFooter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UMG RAWICZ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Turski</dc:creator>
  <cp:keywords/>
  <dc:description/>
  <cp:lastModifiedBy>Michał Turski</cp:lastModifiedBy>
  <cp:lastPrinted>2018-12-21T06:13:38Z</cp:lastPrinted>
  <dcterms:created xsi:type="dcterms:W3CDTF">2016-07-13T12:12:17Z</dcterms:created>
  <dcterms:modified xsi:type="dcterms:W3CDTF">2019-01-31T08:17:43Z</dcterms:modified>
  <cp:category/>
  <cp:version/>
  <cp:contentType/>
  <cp:contentStatus/>
</cp:coreProperties>
</file>